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mc:AlternateContent xmlns:mc="http://schemas.openxmlformats.org/markup-compatibility/2006">
    <mc:Choice Requires="x15">
      <x15ac:absPath xmlns:x15ac="http://schemas.microsoft.com/office/spreadsheetml/2010/11/ac" url="E:\桌面临时\2024新生学业奖学金\"/>
    </mc:Choice>
  </mc:AlternateContent>
  <xr:revisionPtr revIDLastSave="0" documentId="13_ncr:1_{7E7F1CD5-8197-4F4B-A533-93F7DF07388F}" xr6:coauthVersionLast="47" xr6:coauthVersionMax="47" xr10:uidLastSave="{00000000-0000-0000-0000-000000000000}"/>
  <bookViews>
    <workbookView xWindow="-110" yWindow="-110" windowWidth="19420" windowHeight="11500" activeTab="4" xr2:uid="{00000000-000D-0000-FFFF-FFFF00000000}"/>
  </bookViews>
  <sheets>
    <sheet name="博士生" sheetId="1" r:id="rId1"/>
    <sheet name="推免硕士生" sheetId="5" r:id="rId2"/>
    <sheet name="食品科学与工程" sheetId="4" r:id="rId3"/>
    <sheet name="微生物学" sheetId="6" r:id="rId4"/>
    <sheet name="食品加工与安全" sheetId="2" r:id="rId5"/>
    <sheet name="食品工程" sheetId="3" r:id="rId6"/>
  </sheets>
  <definedNames>
    <definedName name="_xlnm._FilterDatabase" localSheetId="5" hidden="1">食品工程!$C$1:$C$199</definedName>
    <definedName name="_xlnm._FilterDatabase" localSheetId="4" hidden="1">食品加工与安全!$C$1:$C$137</definedName>
    <definedName name="_xlnm._FilterDatabase" localSheetId="2" hidden="1">食品科学与工程!$A$1:$AI$51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2" i="3" l="1"/>
  <c r="M102" i="3"/>
  <c r="N2" i="3"/>
  <c r="M2" i="3"/>
  <c r="N73" i="3"/>
  <c r="M73" i="3"/>
  <c r="N69" i="3"/>
  <c r="M69" i="3"/>
  <c r="N5" i="3"/>
  <c r="M5" i="3"/>
  <c r="N50" i="3"/>
  <c r="M50" i="3"/>
  <c r="N27" i="3"/>
  <c r="M27" i="3"/>
  <c r="N52" i="3"/>
  <c r="M52" i="3"/>
  <c r="N12" i="3"/>
  <c r="M12" i="3"/>
  <c r="N85" i="3"/>
  <c r="M85" i="3"/>
  <c r="Z15" i="3"/>
  <c r="Y15" i="3"/>
  <c r="N15" i="3"/>
  <c r="M15" i="3"/>
  <c r="N87" i="3"/>
  <c r="M87" i="3"/>
  <c r="N93" i="2"/>
  <c r="M93" i="2"/>
  <c r="N43" i="2"/>
  <c r="M43" i="2"/>
  <c r="N2" i="2"/>
  <c r="M2" i="2"/>
  <c r="N45" i="2"/>
  <c r="M45" i="2"/>
  <c r="N59" i="2"/>
  <c r="M59" i="2"/>
  <c r="N104" i="2"/>
  <c r="M104" i="2"/>
  <c r="N24" i="2"/>
  <c r="M24" i="2"/>
  <c r="N11" i="2"/>
  <c r="M11" i="2"/>
  <c r="N52" i="2"/>
  <c r="M52" i="2"/>
  <c r="N85" i="2"/>
  <c r="M85" i="2"/>
  <c r="N87" i="2"/>
  <c r="M87" i="2"/>
  <c r="N92" i="2"/>
  <c r="M92" i="2"/>
  <c r="N66" i="2"/>
  <c r="M66" i="2"/>
  <c r="N29" i="2"/>
  <c r="M29" i="2"/>
  <c r="N8" i="2"/>
  <c r="M8" i="2"/>
  <c r="L10" i="3"/>
  <c r="X10" i="4"/>
  <c r="N37" i="4"/>
  <c r="M37" i="4"/>
  <c r="N41" i="4"/>
  <c r="M41" i="4"/>
  <c r="N42" i="4"/>
  <c r="M42" i="4"/>
  <c r="N12" i="4"/>
  <c r="M12" i="4"/>
  <c r="L21" i="2"/>
  <c r="L61" i="3"/>
  <c r="L82" i="3"/>
  <c r="Z4" i="3"/>
  <c r="Y4" i="3"/>
  <c r="X4" i="3"/>
  <c r="L26" i="3"/>
  <c r="L8" i="4"/>
  <c r="L95" i="3"/>
  <c r="L42" i="3"/>
  <c r="L39" i="3"/>
  <c r="L37" i="3"/>
  <c r="L34" i="3"/>
  <c r="L17" i="3"/>
  <c r="L55" i="3"/>
  <c r="L19" i="3"/>
  <c r="L49" i="3"/>
  <c r="L84" i="3"/>
  <c r="L81" i="3"/>
  <c r="L30" i="3"/>
  <c r="L67" i="3"/>
  <c r="L24" i="3"/>
  <c r="L79" i="3"/>
  <c r="L56" i="3"/>
  <c r="L22" i="3"/>
  <c r="L98" i="2"/>
  <c r="L13" i="2"/>
  <c r="L26" i="2"/>
  <c r="L22" i="2"/>
  <c r="L10" i="2"/>
  <c r="L72" i="2"/>
  <c r="L51" i="2"/>
  <c r="L67" i="2"/>
  <c r="L44" i="2"/>
  <c r="L25" i="2"/>
  <c r="L27" i="2"/>
  <c r="L46" i="2"/>
  <c r="Z90" i="2"/>
  <c r="Y90" i="2"/>
  <c r="L90" i="2"/>
  <c r="X90" i="2" s="1"/>
  <c r="L12" i="2"/>
  <c r="N31" i="2"/>
  <c r="N41" i="2"/>
  <c r="N69" i="2"/>
  <c r="N48" i="2"/>
  <c r="AF40" i="2"/>
  <c r="N40" i="2"/>
  <c r="N83" i="2"/>
  <c r="N42" i="2"/>
  <c r="N94" i="2"/>
  <c r="N73" i="2"/>
  <c r="N88" i="2"/>
  <c r="N37" i="2"/>
  <c r="N86" i="2"/>
  <c r="N35" i="2"/>
  <c r="N53" i="2"/>
  <c r="M7" i="3"/>
  <c r="M44" i="3"/>
  <c r="M70" i="3"/>
  <c r="M74" i="3"/>
  <c r="M78" i="3"/>
  <c r="M94" i="3"/>
  <c r="M11" i="3"/>
  <c r="M48" i="3"/>
  <c r="M38" i="3"/>
  <c r="M51" i="3"/>
  <c r="M66" i="3"/>
  <c r="M47" i="3"/>
  <c r="M41" i="3"/>
  <c r="M64" i="3"/>
  <c r="M28" i="4"/>
  <c r="M31" i="4"/>
  <c r="M4" i="4"/>
  <c r="M2" i="4"/>
  <c r="M30" i="4"/>
  <c r="M18" i="4"/>
  <c r="M48" i="4"/>
  <c r="M43" i="4"/>
  <c r="M32" i="4"/>
  <c r="N11" i="4"/>
  <c r="N20" i="4"/>
  <c r="N47" i="4"/>
  <c r="N15" i="4"/>
  <c r="N21" i="4"/>
  <c r="N26" i="4"/>
  <c r="N33" i="4"/>
  <c r="N13" i="4"/>
  <c r="N27" i="4"/>
  <c r="N19" i="4"/>
  <c r="N29" i="4"/>
  <c r="N90" i="3"/>
  <c r="N80" i="3"/>
  <c r="N9" i="3"/>
  <c r="N97" i="3"/>
  <c r="N14" i="3"/>
  <c r="N13" i="3"/>
  <c r="N83" i="3"/>
  <c r="N63" i="3"/>
  <c r="N16" i="3"/>
  <c r="AE14" i="1"/>
  <c r="Y22" i="1"/>
  <c r="AF22" i="1" s="1"/>
  <c r="X22" i="1"/>
  <c r="AE22" i="1" s="1"/>
  <c r="Y21" i="1"/>
  <c r="AF21" i="1" s="1"/>
  <c r="L21" i="1"/>
  <c r="X21" i="1" s="1"/>
  <c r="AE21" i="1" s="1"/>
  <c r="Y20" i="1"/>
  <c r="AF20" i="1" s="1"/>
  <c r="X20" i="1"/>
  <c r="AE20" i="1" s="1"/>
  <c r="AF19" i="1"/>
  <c r="Y19" i="1"/>
  <c r="L19" i="1"/>
  <c r="X19" i="1" s="1"/>
  <c r="AE19" i="1" s="1"/>
  <c r="AF17" i="1"/>
  <c r="Y17" i="1"/>
  <c r="X17" i="1"/>
  <c r="AE17" i="1" s="1"/>
  <c r="Y16" i="1"/>
  <c r="AF16" i="1" s="1"/>
  <c r="X16" i="1"/>
  <c r="AE16" i="1" s="1"/>
  <c r="Y15" i="1"/>
  <c r="AF15" i="1" s="1"/>
  <c r="X15" i="1"/>
  <c r="AE15" i="1" s="1"/>
  <c r="Y13" i="1"/>
  <c r="AF13" i="1" s="1"/>
  <c r="X13" i="1"/>
  <c r="AE13" i="1" s="1"/>
  <c r="K13" i="1"/>
  <c r="Y12" i="1"/>
  <c r="AF12" i="1" s="1"/>
  <c r="X12" i="1"/>
  <c r="AE12" i="1" s="1"/>
  <c r="Y11" i="1"/>
  <c r="AF11" i="1" s="1"/>
  <c r="X11" i="1"/>
  <c r="AE11" i="1" s="1"/>
  <c r="AE10" i="1"/>
  <c r="Y10" i="1"/>
  <c r="AF10" i="1" s="1"/>
  <c r="X10" i="1"/>
  <c r="AF9" i="1"/>
  <c r="Y9" i="1"/>
  <c r="X9" i="1"/>
  <c r="AE9" i="1" s="1"/>
  <c r="Y8" i="1"/>
  <c r="AF8" i="1" s="1"/>
  <c r="X8" i="1"/>
  <c r="AE8" i="1" s="1"/>
  <c r="Y18" i="1"/>
  <c r="X18" i="1"/>
  <c r="Y7" i="1"/>
  <c r="AF7" i="1" s="1"/>
  <c r="X7" i="1"/>
  <c r="AE7" i="1" s="1"/>
  <c r="Y14" i="1"/>
  <c r="X14" i="1"/>
  <c r="Y6" i="1"/>
  <c r="AF6" i="1" s="1"/>
  <c r="X6" i="1"/>
  <c r="AE6" i="1" s="1"/>
  <c r="W6" i="1"/>
  <c r="Y5" i="1"/>
  <c r="AF5" i="1" s="1"/>
  <c r="X5" i="1"/>
  <c r="AE5" i="1" s="1"/>
  <c r="W5" i="1"/>
  <c r="Y4" i="1"/>
  <c r="AF4" i="1" s="1"/>
  <c r="X4" i="1"/>
  <c r="AE4" i="1" s="1"/>
  <c r="AF3" i="1"/>
  <c r="Y3" i="1"/>
  <c r="X3" i="1"/>
  <c r="AE3" i="1" s="1"/>
  <c r="AF2" i="1"/>
  <c r="AE2" i="1"/>
  <c r="Y2" i="1"/>
  <c r="X2" i="1"/>
  <c r="W19" i="1" l="1"/>
</calcChain>
</file>

<file path=xl/sharedStrings.xml><?xml version="1.0" encoding="utf-8"?>
<sst xmlns="http://schemas.openxmlformats.org/spreadsheetml/2006/main" count="4457" uniqueCount="670">
  <si>
    <t>序号</t>
  </si>
  <si>
    <t>学院</t>
  </si>
  <si>
    <t>班级</t>
  </si>
  <si>
    <t>学号</t>
  </si>
  <si>
    <t>姓名</t>
  </si>
  <si>
    <t>性别</t>
  </si>
  <si>
    <t>专业</t>
  </si>
  <si>
    <t>德育评分（申请人填写）</t>
  </si>
  <si>
    <t>德育评分（第一位评审填写）</t>
  </si>
  <si>
    <t>德育评分（第二位评审填写）</t>
  </si>
  <si>
    <t>入学总成绩（按文件标准算）(申请人填写）</t>
  </si>
  <si>
    <t>入学总成绩(第一位评审填写）</t>
  </si>
  <si>
    <t>入学总成绩(第二位评审填写）</t>
  </si>
  <si>
    <t>发表论文情况（论文后面请写上加多少分）(申请人填写）</t>
  </si>
  <si>
    <t>发表论文情况（(第一位评审填写））</t>
  </si>
  <si>
    <t>发表论文情况（(第二位评审填写））</t>
  </si>
  <si>
    <t>省级以上学术竞赛获奖情况（后面请写上加多少分）(申请人填写）</t>
  </si>
  <si>
    <t>省级以上学术竞赛获奖情况（第一位评审填写）</t>
  </si>
  <si>
    <t>省级以上学术竞赛获奖情况（第二位评审填写）</t>
  </si>
  <si>
    <t>发明专利（后面请写上加多少分）(申请人填写）</t>
  </si>
  <si>
    <t>发明专利（第一位评审填写）</t>
  </si>
  <si>
    <t>发明专利（第二位评审填写）</t>
  </si>
  <si>
    <t>最终总成绩（所有该加的分加上之后的成绩）(申请人填写）</t>
  </si>
  <si>
    <t>最终总成绩（第一位评审填写</t>
  </si>
  <si>
    <t>最终总成绩（第二位评审填写</t>
  </si>
  <si>
    <t>备注（其他情况）(申请人填写）</t>
  </si>
  <si>
    <t>备注1（第一位评审填写）</t>
  </si>
  <si>
    <t>备注2（第二位评审填写）</t>
  </si>
  <si>
    <t>导师(申请人填写）</t>
  </si>
  <si>
    <t>初审审核人</t>
  </si>
  <si>
    <t>复审备注</t>
  </si>
  <si>
    <t>复审审核人</t>
  </si>
  <si>
    <t>食品学院</t>
  </si>
  <si>
    <t>博士1班</t>
  </si>
  <si>
    <t>20241145019</t>
  </si>
  <si>
    <t>曾诗蔼</t>
  </si>
  <si>
    <t>女</t>
  </si>
  <si>
    <t>食品科学与工程</t>
  </si>
  <si>
    <t>2021-2023连续三年获一等奖学金，2023年获国家奖学金，硕士期间获优秀毕业生，共14分</t>
  </si>
  <si>
    <t>88.24*0.3=26.472</t>
  </si>
  <si>
    <t>SCI一区一作2篇，60分</t>
  </si>
  <si>
    <t>国家级竞赛三等奖1.5分</t>
  </si>
  <si>
    <t>科研素质（包括论文、专利、学术竞赛）上限50分</t>
  </si>
  <si>
    <t>赵雷</t>
  </si>
  <si>
    <t>杨蕙榕、李祥</t>
  </si>
  <si>
    <t>20241145006</t>
  </si>
  <si>
    <t>黄俊源</t>
  </si>
  <si>
    <t>男</t>
  </si>
  <si>
    <t>2023年一等奖学金；2022年一等奖学金；2021年二等奖学金，共计5分</t>
  </si>
  <si>
    <t>88.09×0.3
26.43分</t>
  </si>
  <si>
    <t>1.SCI一区一作，30分
2.北大核心B类一作，7分
3.北大核心C类一作，5分
共计42分</t>
  </si>
  <si>
    <t>1.发明专利授权1项，8分
2.发明专利公开一项，4分
共计12分</t>
  </si>
  <si>
    <t>缺少英文文章封面，中文文章录用通知和全文</t>
  </si>
  <si>
    <t>杜冰</t>
  </si>
  <si>
    <t>20241145004</t>
  </si>
  <si>
    <t>关明通</t>
  </si>
  <si>
    <t>2021，2023年分别获二等和一等奖学金，共计3分</t>
  </si>
  <si>
    <t>86.39×0.3=25.917分</t>
  </si>
  <si>
    <t>SCI一区文章一作1篇，30分</t>
  </si>
  <si>
    <t>发明专利已授权3项，加24分</t>
  </si>
  <si>
    <t>缺少文章封面</t>
  </si>
  <si>
    <t>雷红涛</t>
  </si>
  <si>
    <t>20241145005</t>
  </si>
  <si>
    <t>郭荣香</t>
  </si>
  <si>
    <t>获2022年、2023年一等学业奖学金，4分</t>
  </si>
  <si>
    <t>86×0.3=25.8</t>
  </si>
  <si>
    <t>1.SCI一区一作，30分   2.北大核心B类一篇 ，7分</t>
  </si>
  <si>
    <t>省级比赛二等奖，2分</t>
  </si>
  <si>
    <t>发明专利已公开2项，8分</t>
  </si>
  <si>
    <t>1.缺少2022年奖学金公告或证书证明
2.C类北大核心加5分</t>
  </si>
  <si>
    <t>20241190001</t>
  </si>
  <si>
    <t>杨蕙榕</t>
  </si>
  <si>
    <t>生物学</t>
  </si>
  <si>
    <t>2021年，2023年分别获一等和二等奖学金，共计3分</t>
  </si>
  <si>
    <t>86.63*0.3=25.989</t>
  </si>
  <si>
    <t>2篇SCI三区一作，共36分</t>
  </si>
  <si>
    <t>缺少校图书馆检索证明</t>
  </si>
  <si>
    <t>钟青萍</t>
  </si>
  <si>
    <t>20241145020</t>
  </si>
  <si>
    <t>张红梅</t>
  </si>
  <si>
    <t>2023年获一等奖学金，2分</t>
  </si>
  <si>
    <t>86.265×0.3=25.879</t>
  </si>
  <si>
    <t>1 SCI二区 ，24分  2 EI论文，9分</t>
  </si>
  <si>
    <t>省级学术竞赛三等奖，1分</t>
  </si>
  <si>
    <t>缺少校图书馆检索证明、中文文章录用通知和全文</t>
  </si>
  <si>
    <t>王弘</t>
  </si>
  <si>
    <t>20241145011</t>
  </si>
  <si>
    <t>林翠娴</t>
  </si>
  <si>
    <t>85.82×0.3=25.746</t>
  </si>
  <si>
    <t>SCI二区文章一作1篇，加24分</t>
  </si>
  <si>
    <t>省级学术竞赛一等奖，加4分</t>
  </si>
  <si>
    <t>发明专利已授权1项，加8分</t>
  </si>
  <si>
    <t>1.缺少校图书馆检索证明
2.缺少专利导师一导证明</t>
  </si>
  <si>
    <t>1.缺少校图书馆检索证明
3.缺少专利导师一导证明</t>
  </si>
  <si>
    <t>刘晓娟</t>
  </si>
  <si>
    <t>20241145012</t>
  </si>
  <si>
    <t>林倩敏</t>
  </si>
  <si>
    <t>2022年获一等奖学金，2023年获一等奖学金，共计4分</t>
  </si>
  <si>
    <t>92*0.3=27.6</t>
  </si>
  <si>
    <t>sci一区文章一作，加30分</t>
  </si>
  <si>
    <t>1.缺少校图书馆检索证明
2.板栗创新大赛非省级学术竞赛，落章级别不够</t>
  </si>
  <si>
    <t>1.缺少校图书馆检索证明
3.板栗创新大赛非省级学术竞赛，落章级别不够</t>
  </si>
  <si>
    <t>黄日明</t>
  </si>
  <si>
    <t>20241145017</t>
  </si>
  <si>
    <t>吴宇箫</t>
  </si>
  <si>
    <t>2022、2023年获一等奖学金，共4分</t>
  </si>
  <si>
    <t>85.525x0.3=25.6575</t>
  </si>
  <si>
    <t>SCI二区1篇，24分</t>
  </si>
  <si>
    <t>省级学术竞赛二等奖和三等奖，共两项，加3.5分</t>
  </si>
  <si>
    <t>实用新型专利已授权1项，加6分</t>
  </si>
  <si>
    <t>1.缺少英文文章封面
2.缺少专利导师一导证明
3.广东药科大学竞赛不属于省奖，落章级别不够</t>
  </si>
  <si>
    <t>1.缺少英文文章封面
2.缺少专利导师一导证明
4.广东药科大学竞赛不属于省奖，落章级别不够</t>
  </si>
  <si>
    <t>周爱梅</t>
  </si>
  <si>
    <t>20241145001</t>
  </si>
  <si>
    <t>蔡敏瑜</t>
  </si>
  <si>
    <t>2021，2022，2023年分别获一等，二等和二等奖学金，共计4分</t>
  </si>
  <si>
    <t>SIC2区文章一作1篇，24分</t>
  </si>
  <si>
    <t>省级学术竞赛二等奖和三等奖，共两项，加2.5分</t>
  </si>
  <si>
    <t>发明专利公开一项，4分</t>
  </si>
  <si>
    <t xml:space="preserve">1.缺少英文文章封面
2.全民创业大赛不属于省奖，落章级别不够
3.专利只是受理，未公开
</t>
  </si>
  <si>
    <t>曹庸</t>
  </si>
  <si>
    <t>20241145002</t>
  </si>
  <si>
    <t>陈俊杰</t>
  </si>
  <si>
    <t>2022年二等奖学金，记1分</t>
  </si>
  <si>
    <t>85.86×0.3=25.758</t>
  </si>
  <si>
    <t>缺少英文文章封面</t>
  </si>
  <si>
    <t>沈玉栋</t>
  </si>
  <si>
    <t>20241145010</t>
  </si>
  <si>
    <t>利树婵</t>
  </si>
  <si>
    <t>1.获2022年、2023年一等学业奖学金，4分</t>
  </si>
  <si>
    <t>88.6×0.3=26.58</t>
  </si>
  <si>
    <t>北大中文核心期刊排名前25%论文1篇，加7分</t>
  </si>
  <si>
    <t>发明专利已公开的2项，加 8 分/项；</t>
  </si>
  <si>
    <t>1.缺少2022年奖学金公告或证书证明
2.缺少中文文章录用通知和全文</t>
  </si>
  <si>
    <t>1.缺少2022年奖学金公告或证书证明
3.缺少中文文章录用通知和全文</t>
  </si>
  <si>
    <t>20241145007</t>
  </si>
  <si>
    <t>黄文权</t>
  </si>
  <si>
    <t>2022年，2023年分别获一等和二等奖学金，共计3分</t>
  </si>
  <si>
    <t>88.11×0.3=26.433</t>
  </si>
  <si>
    <t>1.EI论文（食品科学）1篇9分</t>
  </si>
  <si>
    <t>省级挑战杯团队成员一等奖2分</t>
  </si>
  <si>
    <t>缺少中文文章录用通知和全文</t>
  </si>
  <si>
    <t>20241145009</t>
  </si>
  <si>
    <t>李祥</t>
  </si>
  <si>
    <t>SCI三区文章一作1篇，18分</t>
  </si>
  <si>
    <t>肖杰</t>
  </si>
  <si>
    <t>20241145016</t>
  </si>
  <si>
    <t>王芮杰</t>
  </si>
  <si>
    <t>2023年一等奖学金；2021、2022年二等奖学金，共计4分</t>
  </si>
  <si>
    <t>84.06×0.3＝25.22</t>
  </si>
  <si>
    <t>北大中文核心期刊排名前25%论文1篇，7分</t>
  </si>
  <si>
    <t>王涓</t>
  </si>
  <si>
    <t>20241145013</t>
  </si>
  <si>
    <t>史芮源</t>
  </si>
  <si>
    <t>2021年获一等奖学金,2分</t>
  </si>
  <si>
    <t>发明专利已授权1项，8分</t>
  </si>
  <si>
    <t>缺少专利导师一导二导证明</t>
  </si>
  <si>
    <t>王丽</t>
  </si>
  <si>
    <t>20241190002</t>
  </si>
  <si>
    <t>张颖</t>
  </si>
  <si>
    <t>2020年获二等奖学金，1分</t>
  </si>
  <si>
    <t>87.635×0.3=26.2905</t>
  </si>
  <si>
    <t>C类北大核心加5分</t>
  </si>
  <si>
    <t>吴清平</t>
  </si>
  <si>
    <t>20241145015</t>
  </si>
  <si>
    <t>王清清</t>
  </si>
  <si>
    <t>2021年获一等奖学金，2022年获得二等奖学金，共计3分</t>
  </si>
  <si>
    <t>20241145018</t>
  </si>
  <si>
    <t>谢宇</t>
  </si>
  <si>
    <t>87.715×0.3＝26.3</t>
  </si>
  <si>
    <t>徐振林</t>
  </si>
  <si>
    <t>20241145003</t>
  </si>
  <si>
    <t>陈日升</t>
  </si>
  <si>
    <t>20241145008</t>
  </si>
  <si>
    <t>戢浩然</t>
  </si>
  <si>
    <t>2021年一等奖学金，共计2分</t>
  </si>
  <si>
    <t>73.285*0.3=21.99</t>
  </si>
  <si>
    <t>根据检索证明，论文未被收录</t>
    <phoneticPr fontId="8" type="noConversion"/>
  </si>
  <si>
    <t>是否调剂</t>
  </si>
  <si>
    <t>入学类型（推免或全国统考）</t>
  </si>
  <si>
    <t>入学
考试
初试
分数(申请人填写）</t>
  </si>
  <si>
    <t>复试分数(申请人填写）</t>
  </si>
  <si>
    <r>
      <rPr>
        <b/>
        <sz val="12"/>
        <color rgb="FF000000"/>
        <rFont val="黑体"/>
        <family val="3"/>
        <charset val="134"/>
      </rPr>
      <t>入学总成绩(</t>
    </r>
    <r>
      <rPr>
        <b/>
        <sz val="12"/>
        <color rgb="FFFF0000"/>
        <rFont val="黑体"/>
        <family val="3"/>
        <charset val="134"/>
      </rPr>
      <t>第一位评审</t>
    </r>
    <r>
      <rPr>
        <b/>
        <sz val="12"/>
        <color rgb="FF000000"/>
        <rFont val="黑体"/>
        <family val="3"/>
        <charset val="134"/>
      </rPr>
      <t>填写）</t>
    </r>
  </si>
  <si>
    <r>
      <rPr>
        <b/>
        <sz val="12"/>
        <color rgb="FF000000"/>
        <rFont val="黑体"/>
        <family val="3"/>
        <charset val="134"/>
      </rPr>
      <t>入学总成绩(</t>
    </r>
    <r>
      <rPr>
        <b/>
        <sz val="12"/>
        <color rgb="FFFF0000"/>
        <rFont val="黑体"/>
        <family val="3"/>
        <charset val="134"/>
      </rPr>
      <t>第二位评审</t>
    </r>
    <r>
      <rPr>
        <b/>
        <sz val="12"/>
        <color rgb="FF000000"/>
        <rFont val="黑体"/>
        <family val="3"/>
        <charset val="134"/>
      </rPr>
      <t>填写）</t>
    </r>
  </si>
  <si>
    <r>
      <rPr>
        <b/>
        <sz val="12"/>
        <color rgb="FF000000"/>
        <rFont val="黑体"/>
        <family val="3"/>
        <charset val="134"/>
      </rPr>
      <t>发表论文情况（(</t>
    </r>
    <r>
      <rPr>
        <b/>
        <sz val="12"/>
        <color rgb="FFFF0000"/>
        <rFont val="黑体"/>
        <family val="3"/>
        <charset val="134"/>
      </rPr>
      <t>第一位评审</t>
    </r>
    <r>
      <rPr>
        <b/>
        <sz val="12"/>
        <color rgb="FF000000"/>
        <rFont val="黑体"/>
        <family val="3"/>
        <charset val="134"/>
      </rPr>
      <t>填写））</t>
    </r>
  </si>
  <si>
    <r>
      <rPr>
        <b/>
        <sz val="12"/>
        <color rgb="FF000000"/>
        <rFont val="黑体"/>
        <family val="3"/>
        <charset val="134"/>
      </rPr>
      <t>发表论文情况（(</t>
    </r>
    <r>
      <rPr>
        <b/>
        <sz val="12"/>
        <color rgb="FFFF0000"/>
        <rFont val="黑体"/>
        <family val="3"/>
        <charset val="134"/>
      </rPr>
      <t>第二位评审</t>
    </r>
    <r>
      <rPr>
        <b/>
        <sz val="12"/>
        <color rgb="FF000000"/>
        <rFont val="黑体"/>
        <family val="3"/>
        <charset val="134"/>
      </rPr>
      <t>填写））</t>
    </r>
  </si>
  <si>
    <r>
      <rPr>
        <b/>
        <sz val="12"/>
        <color rgb="FF000000"/>
        <rFont val="黑体"/>
        <family val="3"/>
        <charset val="134"/>
      </rPr>
      <t>省级以上学术竞赛获奖情况（</t>
    </r>
    <r>
      <rPr>
        <b/>
        <sz val="12"/>
        <color rgb="FFFF0000"/>
        <rFont val="黑体"/>
        <family val="3"/>
        <charset val="134"/>
      </rPr>
      <t>第一位评审</t>
    </r>
    <r>
      <rPr>
        <b/>
        <sz val="12"/>
        <color rgb="FF000000"/>
        <rFont val="黑体"/>
        <family val="3"/>
        <charset val="134"/>
      </rPr>
      <t>填写）</t>
    </r>
  </si>
  <si>
    <r>
      <rPr>
        <b/>
        <sz val="12"/>
        <color rgb="FF000000"/>
        <rFont val="黑体"/>
        <family val="3"/>
        <charset val="134"/>
      </rPr>
      <t>省级以上学术竞赛获奖情况（</t>
    </r>
    <r>
      <rPr>
        <b/>
        <sz val="12"/>
        <color rgb="FFFF0000"/>
        <rFont val="黑体"/>
        <family val="3"/>
        <charset val="134"/>
      </rPr>
      <t>第二位评审</t>
    </r>
    <r>
      <rPr>
        <b/>
        <sz val="12"/>
        <color rgb="FF000000"/>
        <rFont val="黑体"/>
        <family val="3"/>
        <charset val="134"/>
      </rPr>
      <t>填写）</t>
    </r>
  </si>
  <si>
    <r>
      <rPr>
        <b/>
        <sz val="12"/>
        <color rgb="FF000000"/>
        <rFont val="黑体"/>
        <family val="3"/>
        <charset val="134"/>
      </rPr>
      <t>发明专利（</t>
    </r>
    <r>
      <rPr>
        <b/>
        <sz val="12"/>
        <color rgb="FFFF0000"/>
        <rFont val="黑体"/>
        <family val="3"/>
        <charset val="134"/>
      </rPr>
      <t>第一位评审</t>
    </r>
    <r>
      <rPr>
        <b/>
        <sz val="12"/>
        <color rgb="FF000000"/>
        <rFont val="黑体"/>
        <family val="3"/>
        <charset val="134"/>
      </rPr>
      <t>填写）</t>
    </r>
  </si>
  <si>
    <r>
      <rPr>
        <b/>
        <sz val="12"/>
        <color rgb="FF000000"/>
        <rFont val="黑体"/>
        <family val="3"/>
        <charset val="134"/>
      </rPr>
      <t>发明专利（</t>
    </r>
    <r>
      <rPr>
        <b/>
        <sz val="12"/>
        <color rgb="FFFF0000"/>
        <rFont val="黑体"/>
        <family val="3"/>
        <charset val="134"/>
      </rPr>
      <t>第二位评审</t>
    </r>
    <r>
      <rPr>
        <b/>
        <sz val="12"/>
        <color rgb="FF000000"/>
        <rFont val="黑体"/>
        <family val="3"/>
        <charset val="134"/>
      </rPr>
      <t>填写）</t>
    </r>
  </si>
  <si>
    <r>
      <rPr>
        <b/>
        <sz val="12"/>
        <color rgb="FF000000"/>
        <rFont val="黑体"/>
        <family val="3"/>
        <charset val="134"/>
      </rPr>
      <t>最终总成绩（</t>
    </r>
    <r>
      <rPr>
        <b/>
        <sz val="12"/>
        <color rgb="FFFF0000"/>
        <rFont val="黑体"/>
        <family val="3"/>
        <charset val="134"/>
      </rPr>
      <t>第一位评审</t>
    </r>
    <r>
      <rPr>
        <b/>
        <sz val="12"/>
        <color rgb="FF000000"/>
        <rFont val="黑体"/>
        <family val="3"/>
        <charset val="134"/>
      </rPr>
      <t>填写</t>
    </r>
  </si>
  <si>
    <r>
      <rPr>
        <b/>
        <sz val="12"/>
        <color rgb="FF000000"/>
        <rFont val="黑体"/>
        <family val="3"/>
        <charset val="134"/>
      </rPr>
      <t>最终总成绩（</t>
    </r>
    <r>
      <rPr>
        <b/>
        <sz val="12"/>
        <color rgb="FFFF0000"/>
        <rFont val="黑体"/>
        <family val="3"/>
        <charset val="134"/>
      </rPr>
      <t>第二位评审</t>
    </r>
    <r>
      <rPr>
        <b/>
        <sz val="12"/>
        <color rgb="FF000000"/>
        <rFont val="黑体"/>
        <family val="3"/>
        <charset val="134"/>
      </rPr>
      <t>填写</t>
    </r>
  </si>
  <si>
    <r>
      <rPr>
        <b/>
        <sz val="12"/>
        <color rgb="FF000000"/>
        <rFont val="黑体"/>
        <family val="3"/>
        <charset val="134"/>
      </rPr>
      <t>备注1（</t>
    </r>
    <r>
      <rPr>
        <b/>
        <sz val="12"/>
        <color rgb="FFFF0000"/>
        <rFont val="黑体"/>
        <family val="3"/>
        <charset val="134"/>
      </rPr>
      <t>第一位评审</t>
    </r>
    <r>
      <rPr>
        <b/>
        <sz val="12"/>
        <color rgb="FF000000"/>
        <rFont val="黑体"/>
        <family val="3"/>
        <charset val="134"/>
      </rPr>
      <t>填写）</t>
    </r>
  </si>
  <si>
    <r>
      <rPr>
        <b/>
        <sz val="12"/>
        <color rgb="FF000000"/>
        <rFont val="黑体"/>
        <family val="3"/>
        <charset val="134"/>
      </rPr>
      <t>备注2（</t>
    </r>
    <r>
      <rPr>
        <b/>
        <sz val="12"/>
        <color rgb="FFFF0000"/>
        <rFont val="黑体"/>
        <family val="3"/>
        <charset val="134"/>
      </rPr>
      <t>第二位评审</t>
    </r>
    <r>
      <rPr>
        <b/>
        <sz val="12"/>
        <color rgb="FF000000"/>
        <rFont val="黑体"/>
        <family val="3"/>
        <charset val="134"/>
      </rPr>
      <t>填写）</t>
    </r>
  </si>
  <si>
    <r>
      <rPr>
        <b/>
        <sz val="12"/>
        <color indexed="8"/>
        <rFont val="黑体"/>
        <family val="3"/>
        <charset val="134"/>
      </rPr>
      <t>复审分数（</t>
    </r>
    <r>
      <rPr>
        <b/>
        <sz val="12"/>
        <color rgb="FFFF0000"/>
        <rFont val="黑体"/>
        <family val="3"/>
        <charset val="134"/>
      </rPr>
      <t>第一位复审人填</t>
    </r>
    <r>
      <rPr>
        <b/>
        <sz val="12"/>
        <color indexed="8"/>
        <rFont val="黑体"/>
        <family val="3"/>
        <charset val="134"/>
      </rPr>
      <t>）</t>
    </r>
  </si>
  <si>
    <r>
      <rPr>
        <b/>
        <sz val="12"/>
        <color indexed="8"/>
        <rFont val="黑体"/>
        <family val="3"/>
        <charset val="134"/>
      </rPr>
      <t>复审</t>
    </r>
    <r>
      <rPr>
        <b/>
        <sz val="12"/>
        <color rgb="FFFF0000"/>
        <rFont val="黑体"/>
        <family val="3"/>
        <charset val="134"/>
      </rPr>
      <t>备注</t>
    </r>
  </si>
  <si>
    <t>食品加工与安全</t>
  </si>
  <si>
    <t>否</t>
  </si>
  <si>
    <t>全国统考</t>
  </si>
  <si>
    <t>无</t>
  </si>
  <si>
    <t>韦晓群</t>
  </si>
  <si>
    <t>赵中原、钟莉</t>
  </si>
  <si>
    <t>李梅、陈佳乐</t>
  </si>
  <si>
    <t>全国大学生生命科学竞赛（2022，科学探究类）广东赛区三等奖，+1；全国大学生生命科学竞赛（2022，创新创业类）全国二等奖，+2；</t>
  </si>
  <si>
    <t>徐小艳</t>
  </si>
  <si>
    <t>杨瑞丽</t>
  </si>
  <si>
    <t>李向梅</t>
  </si>
  <si>
    <t>省级优秀毕业生(2分）</t>
  </si>
  <si>
    <t>沈兴</t>
  </si>
  <si>
    <t>李美英</t>
  </si>
  <si>
    <t>有（5.5）</t>
  </si>
  <si>
    <t>第五届全国食品专业工程实践训练综合能力竞赛西部赛区，盖校章不加分</t>
  </si>
  <si>
    <t>第五届全国食品专业工程实践训练综合能力竞赛西部赛区，盖校级盖章不加分</t>
  </si>
  <si>
    <t>全国大学生生命科学竞赛宁夏赛区属于省级，改成加1分</t>
  </si>
  <si>
    <t>第七届中国国际“互联网＋”大学生创新创业大赛广东省银奖（1.5分）</t>
  </si>
  <si>
    <t>关甜</t>
  </si>
  <si>
    <t>食品加工安全</t>
  </si>
  <si>
    <r>
      <rPr>
        <b/>
        <sz val="12"/>
        <rFont val="宋体"/>
        <family val="3"/>
        <charset val="134"/>
      </rPr>
      <t>初审审核人</t>
    </r>
  </si>
  <si>
    <t>硕士1班</t>
  </si>
  <si>
    <t>邝咏曦</t>
  </si>
  <si>
    <t>食品工程</t>
  </si>
  <si>
    <t>“中药复方一鼻通”为同一项目多次参赛，按最高级别加分；论文为第二作者不加分</t>
  </si>
  <si>
    <t>全国大学生生命科学竞赛（创业组）国家级三等奖与第九届“互联网＋”大学生创新创业大赛广东省铜奖为同一项目，按最高奖项计算；论文非第一作者，不加分</t>
  </si>
  <si>
    <t>朱开放</t>
  </si>
  <si>
    <t>陈艳</t>
  </si>
  <si>
    <t>杨亚冬</t>
  </si>
  <si>
    <t>林伟程</t>
  </si>
  <si>
    <t>王业芃</t>
  </si>
  <si>
    <t>房诗琪</t>
  </si>
  <si>
    <t>柳春红</t>
  </si>
  <si>
    <t>杨曼</t>
  </si>
  <si>
    <t>余雨嘉</t>
  </si>
  <si>
    <t>方一帆</t>
  </si>
  <si>
    <t>成欣如</t>
  </si>
  <si>
    <t>薛丽梅、龙泓廷</t>
  </si>
  <si>
    <t>李艳婷</t>
  </si>
  <si>
    <t>白家宝</t>
  </si>
  <si>
    <t>江倩如</t>
  </si>
  <si>
    <t>梁紫萍</t>
  </si>
  <si>
    <t>徐益辉</t>
  </si>
  <si>
    <t>刘铠源</t>
  </si>
  <si>
    <t>20242145012</t>
  </si>
  <si>
    <t>黄玉莹</t>
  </si>
  <si>
    <t>浙江省政府奖学金2分</t>
  </si>
  <si>
    <t>赵中原</t>
  </si>
  <si>
    <t>快速预测辣椒维生素C含量的高光谱模型 发明专利一项已公开 加4分</t>
  </si>
  <si>
    <t>该同学不是专利第一发明人（非第一作者），不加分</t>
  </si>
  <si>
    <t>发明专利非第一发明人（非第一作者），不加分</t>
  </si>
  <si>
    <t>焦茜宇</t>
  </si>
  <si>
    <t>谢鑫妍</t>
  </si>
  <si>
    <t>李娟娟</t>
  </si>
  <si>
    <t>20242145056</t>
  </si>
  <si>
    <t>钟莉</t>
  </si>
  <si>
    <t>推免</t>
  </si>
  <si>
    <t>硕士2班</t>
  </si>
  <si>
    <t>郑艳</t>
  </si>
  <si>
    <t>刘旭炜</t>
  </si>
  <si>
    <t>李海淳，陈怡萍</t>
  </si>
  <si>
    <t>高雨蒙</t>
  </si>
  <si>
    <t>龙泓廷</t>
  </si>
  <si>
    <r>
      <t>复审分数（</t>
    </r>
    <r>
      <rPr>
        <b/>
        <sz val="12"/>
        <color rgb="FFFF0000"/>
        <rFont val="黑体"/>
        <family val="3"/>
        <charset val="134"/>
      </rPr>
      <t>第二位复审人填</t>
    </r>
    <r>
      <rPr>
        <b/>
        <sz val="12"/>
        <color indexed="8"/>
        <rFont val="黑体"/>
        <family val="3"/>
        <charset val="134"/>
      </rPr>
      <t>）</t>
    </r>
    <phoneticPr fontId="8" type="noConversion"/>
  </si>
  <si>
    <t>胡嘉彩</t>
  </si>
  <si>
    <t>肖治理</t>
  </si>
  <si>
    <t>李梦琴</t>
  </si>
  <si>
    <t>杨金易</t>
  </si>
  <si>
    <t>苏紫茵</t>
  </si>
  <si>
    <t>罗林</t>
  </si>
  <si>
    <t>胡彭成</t>
  </si>
  <si>
    <t>杨淑婷</t>
  </si>
  <si>
    <t>张金风</t>
  </si>
  <si>
    <t>SCI一区（30分）</t>
  </si>
  <si>
    <t>詹蓉蓉</t>
  </si>
  <si>
    <t>EI（9分）</t>
  </si>
  <si>
    <t>省级竞赛优秀团队（2分）、省级竞赛三等奖（1分）</t>
  </si>
  <si>
    <t>1.未提供文章录用通知，中文文章全文。图书馆检索证明为北大核心，非EI 
2.三下乡和答辩交流会均属于社会实践类，不在本次评定范围，不加分</t>
  </si>
  <si>
    <t>材料已补全，文章加5分</t>
  </si>
  <si>
    <t>杨礼舜</t>
  </si>
  <si>
    <t>方田秀</t>
  </si>
  <si>
    <t>吴岱林</t>
  </si>
  <si>
    <t>朱映玥</t>
  </si>
  <si>
    <t>王凯</t>
  </si>
  <si>
    <t>叶敏华</t>
  </si>
  <si>
    <t>张子民</t>
  </si>
  <si>
    <t>欧紫婷</t>
  </si>
  <si>
    <t>张梅萍</t>
  </si>
  <si>
    <t>罗绍华</t>
  </si>
  <si>
    <t>温棚</t>
  </si>
  <si>
    <t>王晨</t>
  </si>
  <si>
    <t>刘琳玥</t>
  </si>
  <si>
    <t>吴绍宗</t>
  </si>
  <si>
    <t>胡健珺</t>
  </si>
  <si>
    <t>蒋宇婷</t>
  </si>
  <si>
    <t>郭敏霞</t>
  </si>
  <si>
    <t>张雨</t>
  </si>
  <si>
    <t>省级优秀毕业生（2分）</t>
  </si>
  <si>
    <t>赖昕珏</t>
  </si>
  <si>
    <t>国家奖学金（2分），国家级竞赛一等奖一项（5分），省级竞赛二等奖一项（1.5分）</t>
  </si>
  <si>
    <t>1.国家奖学金（2分）2.国家级竞赛一等奖一项（2.5分）3.省级竞赛二等奖一项（1.5分）</t>
  </si>
  <si>
    <t>若为负责人则需提供负责人证明材料，否则按主要成员加分</t>
  </si>
  <si>
    <t>已补充负责人证明材料，加5分；省级二等不加分，该证明没有盖章</t>
    <phoneticPr fontId="8" type="noConversion"/>
  </si>
  <si>
    <t>刘启凯</t>
  </si>
  <si>
    <t>潘楷淇</t>
  </si>
  <si>
    <t>陈嘉浠</t>
  </si>
  <si>
    <t>陈慧琴</t>
  </si>
  <si>
    <t>陈雯琳</t>
  </si>
  <si>
    <t>温馨</t>
  </si>
  <si>
    <t>朱月</t>
  </si>
  <si>
    <t>李菲</t>
  </si>
  <si>
    <t>姚若然</t>
  </si>
  <si>
    <t>夏依波</t>
  </si>
  <si>
    <t>朱婉珊</t>
  </si>
  <si>
    <t>朱惠榕</t>
  </si>
  <si>
    <t>陈佳妍</t>
  </si>
  <si>
    <t>李天驹</t>
  </si>
  <si>
    <t>杨家茹</t>
  </si>
  <si>
    <t>第十四届山东省大学生科技节食品加工与安全创新设计大赛策划类省级三等奖（1分）、
产品类省级二等奖（3分）、
第十届山东省大学生生物化学技能与创新创业大赛省级二等奖（3分）</t>
  </si>
  <si>
    <t>未补充负责人材料，均按成员加分：第十届山东省大学生生物化学技能与创新创业大赛省级二等奖（1.5分），产品类省级二等奖（1.5分）、</t>
  </si>
  <si>
    <t>李思圆</t>
  </si>
  <si>
    <t>第九届全国大学生生命科学竞赛（创新创业类）三等奖</t>
  </si>
  <si>
    <t>第九届全国大学生生命科学竞赛（创新创业类）三等奖（1.5分）</t>
  </si>
  <si>
    <t>胡丹</t>
  </si>
  <si>
    <t>第九届云南省“互联网+”大学生创新创业大赛铜奖（2分）
省级优秀学生干部（2分）
省级优秀毕业生（2分）</t>
  </si>
  <si>
    <t>1.第九届云南省“互联网+”大学生创新创业大赛铜奖（1分） 2.省级优秀学生干部（2分） 3.省级优秀毕业生（2分）</t>
  </si>
  <si>
    <t>已补充负责人证明材料，加2分</t>
  </si>
  <si>
    <t>黄海燕</t>
  </si>
  <si>
    <t>邓梓洋</t>
  </si>
  <si>
    <t>第八届全国“互联网+”大学生创新创业大赛铜奖（1.5分）、
第十届“挑战杯”海南省大学生课外学术科技作品竞赛二等奖（1.5分）</t>
  </si>
  <si>
    <t>1.第八届全国“互联网+”大学生创新创业大赛海南赛区金奖（2分） 2.第十届“挑战杯”海南省大学生课外学术科技作品竞赛二等奖（1.5分）</t>
  </si>
  <si>
    <t>同项荣誉按最高分加</t>
  </si>
  <si>
    <t>张琳</t>
  </si>
  <si>
    <t>黄枫龄</t>
  </si>
  <si>
    <t>薛紫琪</t>
  </si>
  <si>
    <t>李思莹</t>
  </si>
  <si>
    <t>莫芸迪</t>
  </si>
  <si>
    <t>薛丽梅</t>
  </si>
  <si>
    <t>吴钰瑶</t>
  </si>
  <si>
    <t>一般刊物（3分）</t>
  </si>
  <si>
    <t>庄梓昊</t>
  </si>
  <si>
    <t>硕士3班</t>
  </si>
  <si>
    <t>李孟洋</t>
  </si>
  <si>
    <t>黄卫娟</t>
  </si>
  <si>
    <t>禤嘉俊、周思琦</t>
  </si>
  <si>
    <t>陈佳欣</t>
  </si>
  <si>
    <t>田兴国</t>
  </si>
  <si>
    <t>陈颖娜</t>
  </si>
  <si>
    <t>胡海茵</t>
  </si>
  <si>
    <t>陈佩</t>
  </si>
  <si>
    <t>刘嘉贤</t>
  </si>
  <si>
    <t>刘欣瑶</t>
  </si>
  <si>
    <t>挑战杯奖状无章、论文为第二作者不算</t>
  </si>
  <si>
    <t>李璐</t>
  </si>
  <si>
    <t>马心怡</t>
  </si>
  <si>
    <t>高向阳</t>
  </si>
  <si>
    <t>宁冬玲</t>
  </si>
  <si>
    <t>莫莹莹</t>
  </si>
  <si>
    <t>田馨</t>
  </si>
  <si>
    <t>201922110320</t>
  </si>
  <si>
    <t>王佑婷</t>
  </si>
  <si>
    <t>宋明月</t>
  </si>
  <si>
    <t>杨健</t>
  </si>
  <si>
    <t>郑纯玲</t>
  </si>
  <si>
    <t>学校落款章认定无效</t>
  </si>
  <si>
    <t>温梓君</t>
  </si>
  <si>
    <t>考研复试成绩核查为80.4</t>
    <phoneticPr fontId="8" type="noConversion"/>
  </si>
  <si>
    <t>翟华冰</t>
  </si>
  <si>
    <t>梁文昭</t>
  </si>
  <si>
    <t>黄海城</t>
  </si>
  <si>
    <t>贾继尧</t>
  </si>
  <si>
    <t>梁石兰</t>
  </si>
  <si>
    <t>王群</t>
  </si>
  <si>
    <t>龙梅</t>
  </si>
  <si>
    <t>潘骏伟</t>
  </si>
  <si>
    <t>陈运娇</t>
  </si>
  <si>
    <t>王晓萱</t>
  </si>
  <si>
    <t>赵力超</t>
  </si>
  <si>
    <t>王忆嘉</t>
  </si>
  <si>
    <t>熊欣</t>
  </si>
  <si>
    <t>禤嘉俊</t>
  </si>
  <si>
    <t>20243185089</t>
  </si>
  <si>
    <t>张慧坤</t>
  </si>
  <si>
    <t>周思琦</t>
  </si>
  <si>
    <t>程美云</t>
  </si>
  <si>
    <t>刘锦鹏</t>
  </si>
  <si>
    <t>吴妙妙</t>
  </si>
  <si>
    <t>艾民珉</t>
  </si>
  <si>
    <t>钟雅琦</t>
  </si>
  <si>
    <t>曾鑫</t>
  </si>
  <si>
    <t>黄巧君</t>
  </si>
  <si>
    <t>立项都不加分</t>
  </si>
  <si>
    <t>立项都不加分（什么级别都不加）</t>
  </si>
  <si>
    <t>学科竞赛立项都不加分</t>
  </si>
  <si>
    <t>刘慧林</t>
  </si>
  <si>
    <t>吴锐佳</t>
  </si>
  <si>
    <t>20242145003</t>
  </si>
  <si>
    <t>陈艳芯</t>
  </si>
  <si>
    <t>硕士4班</t>
  </si>
  <si>
    <t>黄梓晴</t>
  </si>
  <si>
    <t>合成生物学竞赛——创新赛（3分）</t>
  </si>
  <si>
    <t>魏韬</t>
  </si>
  <si>
    <t>苏珮韵、王叶</t>
  </si>
  <si>
    <t>马喆、王杉灵</t>
  </si>
  <si>
    <t>方淑盈</t>
  </si>
  <si>
    <t>省级大学生创新创业计划（2）</t>
  </si>
  <si>
    <t>立项材料不加分</t>
  </si>
  <si>
    <t>立项不加分</t>
  </si>
  <si>
    <t>李鑫鹏</t>
  </si>
  <si>
    <t>郑倩望</t>
  </si>
  <si>
    <t>黄楷珊</t>
  </si>
  <si>
    <t>兰雅淇</t>
  </si>
  <si>
    <t>李欣蔚</t>
  </si>
  <si>
    <t>苗建银</t>
  </si>
  <si>
    <t>王叶</t>
  </si>
  <si>
    <t>张耀熙</t>
  </si>
  <si>
    <t>郑傑文</t>
  </si>
  <si>
    <t>兰雅琪</t>
  </si>
  <si>
    <t>杨诗月</t>
  </si>
  <si>
    <t>陈巧灵</t>
  </si>
  <si>
    <t>张礼熙</t>
  </si>
  <si>
    <t>吕佳澍</t>
  </si>
  <si>
    <t>吕慕雯</t>
  </si>
  <si>
    <t>王天宇</t>
  </si>
  <si>
    <t>曹俊曦</t>
  </si>
  <si>
    <t>苏洁蓉</t>
  </si>
  <si>
    <t>王洁</t>
  </si>
  <si>
    <t>叶志伟</t>
  </si>
  <si>
    <t>张宝庆</t>
  </si>
  <si>
    <t>邹苑</t>
  </si>
  <si>
    <t>朱佳钰</t>
  </si>
  <si>
    <t>何志鹏</t>
  </si>
  <si>
    <t>肖苏尧</t>
  </si>
  <si>
    <t>王琦</t>
  </si>
  <si>
    <t>冯裕杰</t>
  </si>
  <si>
    <t>全国大学生生命科学竞赛（2022，创新创业类）二等奖   ➕2分
全国大学生生命科学竞赛(2023，科学探究类）河南省赛区 三等奖   ➕1分</t>
  </si>
  <si>
    <t>全国大学生生命科学竞赛（2022，创新创业类）二等奖   按主要成员+1.5分1，若为负责人请补充证明材料</t>
  </si>
  <si>
    <t>张蓓</t>
  </si>
  <si>
    <t>《食品工业科技》北大中文核心前25%（7分）</t>
  </si>
  <si>
    <t>第八届全国大学生生命科学竞赛（创新创业类）三等奖，负责人（3分）；全国大学生生命科学竞赛（2022，创新创业类）三等奖，主要成员（1.5分）</t>
  </si>
  <si>
    <t>常子怡</t>
  </si>
  <si>
    <t>省级互联网+创新创业大赛二等奖（1.5分）</t>
  </si>
  <si>
    <t>潘铭滢</t>
  </si>
  <si>
    <t>8.5(2023全国大学生实践创新论坛暨创新创业训练成果展省级负责人二等奖+2021年广东省大中专学生志愿者暑期文化科技卫生“三下乡”活动优秀团队+2021年营养中国行队员三等奖和2022年营养中国行队员二等奖)</t>
  </si>
  <si>
    <t>三下乡、志愿服务为社会实践类不加分 落款章为校章不加分</t>
  </si>
  <si>
    <t>丁淳</t>
  </si>
  <si>
    <t>5.5（获省部级以上奖励：广东省大中专学生志愿者暑期文化科技“三下乡”社会实践活动优秀团队（2）+2021年全国大学生食品安全与营养中国行队员三等奖（1.5）+2022年全国大学生食品安全与营养中国行队员二等奖（2））</t>
  </si>
  <si>
    <t>三下乡、志愿服务为社会实践类不加分</t>
  </si>
  <si>
    <t>分数重新核算</t>
    <phoneticPr fontId="8" type="noConversion"/>
  </si>
  <si>
    <t>张欣冉</t>
  </si>
  <si>
    <t>陈小芹</t>
  </si>
  <si>
    <t>作为第一作者在《农产品加工》期刊发表了一篇论文“圆苞车前子壳的研究进展”，加3分</t>
  </si>
  <si>
    <t>洪燕纯</t>
  </si>
  <si>
    <t>刘作星</t>
  </si>
  <si>
    <t>赵凯欣</t>
  </si>
  <si>
    <t>钟泳娟</t>
  </si>
  <si>
    <t>苏珮韵</t>
  </si>
  <si>
    <t>陈苑玲</t>
  </si>
  <si>
    <t>咖啡中丙烯酰胺的研究进展（+3分）</t>
  </si>
  <si>
    <t>邵怡璐</t>
  </si>
  <si>
    <t>沈佳玲</t>
  </si>
  <si>
    <t>2021年度国家级和省级大学生创新创业训练计划项目获评省级立项（1.5）、2022年度国家级和省级大学生创新创业训练计划项目获评省级立项（1.5）</t>
  </si>
  <si>
    <t>不认立项</t>
  </si>
  <si>
    <t>宋科蓉</t>
  </si>
  <si>
    <t>余泓颖</t>
  </si>
  <si>
    <t>刘鹤鸣</t>
  </si>
  <si>
    <t>陆思安</t>
  </si>
  <si>
    <t>范小平</t>
  </si>
  <si>
    <t>罗文豪</t>
  </si>
  <si>
    <t>自己算错</t>
  </si>
  <si>
    <t>郭宗林</t>
  </si>
  <si>
    <t>欧嘉颖</t>
  </si>
  <si>
    <t>蒋卓</t>
  </si>
  <si>
    <t>祁文静</t>
  </si>
  <si>
    <t>刘涛</t>
  </si>
  <si>
    <t>苏燕婷</t>
  </si>
  <si>
    <t>1.第八届中国国际“互联网+”大学生创新创业大赛广东省分赛金奖（+2）
2.第十二届全国大学生电子商务“创新、创意及创业”挑战赛广东赛区一等奖（+2）
3.第九届中国国际“互联网+”大学生创新创业大赛广东省分赛铜奖（+1）</t>
    <phoneticPr fontId="8" type="noConversion"/>
  </si>
  <si>
    <t>王可儿</t>
  </si>
  <si>
    <t>宋贤良</t>
  </si>
  <si>
    <t>杨海湄</t>
  </si>
  <si>
    <t>岳淑丽</t>
  </si>
  <si>
    <t>陈佳乐</t>
  </si>
  <si>
    <t>硕士5班</t>
  </si>
  <si>
    <t>刘冰</t>
  </si>
  <si>
    <t>黎攀</t>
  </si>
  <si>
    <t>苏楠</t>
  </si>
  <si>
    <t>孙艺筱</t>
  </si>
  <si>
    <t>邹金杰</t>
  </si>
  <si>
    <t>汤晓捷</t>
  </si>
  <si>
    <t>硕士7班</t>
  </si>
  <si>
    <t>20242145013</t>
  </si>
  <si>
    <t>蹇熹文</t>
  </si>
  <si>
    <t>蹇熹文、郑菲艳</t>
  </si>
  <si>
    <t>兰翱翔</t>
  </si>
  <si>
    <t>方祥</t>
  </si>
  <si>
    <t>郭媛媛</t>
  </si>
  <si>
    <t>《虫草真菌生态饲料的制备》2023年大学生创新创业训练计划省级立项+2分</t>
  </si>
  <si>
    <t>大学生创新创业不加分</t>
  </si>
  <si>
    <t>宋禹晗</t>
  </si>
  <si>
    <t>苏醒</t>
  </si>
  <si>
    <t>吴文卿</t>
  </si>
  <si>
    <t>黄承宝</t>
  </si>
  <si>
    <t>吴星晓</t>
  </si>
  <si>
    <t>谭晓彤</t>
  </si>
  <si>
    <t>万纤</t>
  </si>
  <si>
    <t>吴健锋</t>
  </si>
  <si>
    <t>汪文雅</t>
  </si>
  <si>
    <t>曹咏童</t>
  </si>
  <si>
    <t>黎健鹏</t>
  </si>
  <si>
    <t>发明专利已公开，+4</t>
  </si>
  <si>
    <t>发表专利不是第一作者不加分</t>
  </si>
  <si>
    <t>李不言</t>
  </si>
  <si>
    <t>廖振林</t>
  </si>
  <si>
    <t>游昱奇</t>
  </si>
  <si>
    <t>林筠皓</t>
  </si>
  <si>
    <t>姚钰</t>
  </si>
  <si>
    <t>蹇华丽</t>
  </si>
  <si>
    <t>童思奕</t>
  </si>
  <si>
    <t>20243141016</t>
  </si>
  <si>
    <t>成玲艳</t>
  </si>
  <si>
    <t>郭何子贤</t>
  </si>
  <si>
    <t>李奕安</t>
  </si>
  <si>
    <t>郑菲艳</t>
  </si>
  <si>
    <t>龚茂雪</t>
  </si>
  <si>
    <t>陈静怡</t>
  </si>
  <si>
    <t>省级立项＋1分</t>
  </si>
  <si>
    <t>谢丽燕</t>
  </si>
  <si>
    <t>广东省第三届FOOD QUIZ BOWL2023竞赛三等奖 ＋1分</t>
  </si>
  <si>
    <t>级别为校级无效</t>
  </si>
  <si>
    <t>邬远江</t>
  </si>
  <si>
    <t>吴秋怡</t>
  </si>
  <si>
    <t>张艺迪</t>
  </si>
  <si>
    <t>郭宜灵</t>
  </si>
  <si>
    <t>20243141050</t>
  </si>
  <si>
    <t>刘嘉艳</t>
  </si>
  <si>
    <t>20242145015</t>
  </si>
  <si>
    <t>蒋晓敏</t>
  </si>
  <si>
    <t>蹇熹文、郑菲艳</t>
    <phoneticPr fontId="8" type="noConversion"/>
  </si>
  <si>
    <t>硕士8班</t>
    <phoneticPr fontId="8" type="noConversion"/>
  </si>
  <si>
    <t>刘传顺</t>
  </si>
  <si>
    <t>杨美艳</t>
  </si>
  <si>
    <t>陈怡萍、李海淳</t>
    <phoneticPr fontId="8" type="noConversion"/>
  </si>
  <si>
    <t>谷纤纤</t>
  </si>
  <si>
    <t>林晓蓉</t>
  </si>
  <si>
    <t>李俊华</t>
  </si>
  <si>
    <t>刘韵乐</t>
  </si>
  <si>
    <t>吴正宇</t>
  </si>
  <si>
    <t>张媛媛</t>
  </si>
  <si>
    <t>岳文浩</t>
  </si>
  <si>
    <t>王杰</t>
  </si>
  <si>
    <t>阮文乐</t>
  </si>
  <si>
    <t>苗苗</t>
  </si>
  <si>
    <t>陈忠正</t>
  </si>
  <si>
    <t>薛涛莎</t>
  </si>
  <si>
    <t>陈嘉莹</t>
  </si>
  <si>
    <t>金美玲</t>
  </si>
  <si>
    <t>朱婷</t>
  </si>
  <si>
    <t>洪宇洲</t>
  </si>
  <si>
    <t>李雪玲</t>
  </si>
  <si>
    <t>张梓帆</t>
  </si>
  <si>
    <t>徐学锋</t>
  </si>
  <si>
    <t>王赛博</t>
  </si>
  <si>
    <t>黄杰雅</t>
  </si>
  <si>
    <t>陈嘉琪</t>
  </si>
  <si>
    <t>钟毅</t>
  </si>
  <si>
    <t>匡小丽</t>
  </si>
  <si>
    <t>其他期刊（+3分）</t>
  </si>
  <si>
    <t>第五届全国食品专业工程实践训练综合能力竞赛获得全国二等奖（负责人＋4）、第八届全国大学生生命科学竞赛云南省一等奖（负责人＋4）</t>
  </si>
  <si>
    <t>第五届全国食品专业工程实践训练综合能力竞赛获得全国二等奖落款章为校级，为校级比赛不加分；无法证明是比赛负责人</t>
  </si>
  <si>
    <t>第八届全国大学生生命科学竞赛云南省一等奖需要提供负责人证明可以加5分，否则成员只能加2.5分</t>
  </si>
  <si>
    <t>已有材料证实为国家级竞赛负责人+5</t>
    <phoneticPr fontId="8" type="noConversion"/>
  </si>
  <si>
    <t>王思鹏</t>
  </si>
  <si>
    <t>李楷</t>
  </si>
  <si>
    <t>邱荣烨</t>
  </si>
  <si>
    <t>吴剑林</t>
  </si>
  <si>
    <t>李赛凤</t>
  </si>
  <si>
    <t>徐学峰</t>
  </si>
  <si>
    <t>刘勇彬</t>
  </si>
  <si>
    <t>钟丽萍</t>
  </si>
  <si>
    <t>福建省大学生食品创新创意大赛三等奖，＋1</t>
  </si>
  <si>
    <t>福建省大学生食品创新创意大赛落章为省级协会，协会降一级为校级，不加分</t>
  </si>
  <si>
    <t>李海淳</t>
  </si>
  <si>
    <t>吴艳丽</t>
  </si>
  <si>
    <t>陈怡萍</t>
  </si>
  <si>
    <t>广东省挑战杯大学生创业计划竞赛，＋1</t>
  </si>
  <si>
    <t>李钰莹</t>
  </si>
  <si>
    <t>20242145046</t>
  </si>
  <si>
    <t>杨樱洁</t>
  </si>
  <si>
    <t>硕士6班</t>
  </si>
  <si>
    <t>王杉灵</t>
  </si>
  <si>
    <t>周思琦 禤嘉俊</t>
    <phoneticPr fontId="8" type="noConversion"/>
  </si>
  <si>
    <t>谭泳芝</t>
  </si>
  <si>
    <t>李茜</t>
  </si>
  <si>
    <t>农智才</t>
  </si>
  <si>
    <t>黄健</t>
  </si>
  <si>
    <t>甘肖零</t>
  </si>
  <si>
    <t>韦玉佳</t>
  </si>
  <si>
    <t>生命科学竞赛国家级三等奖主力队员＋1.5</t>
  </si>
  <si>
    <t>李美谊</t>
  </si>
  <si>
    <t>广东省挑战杯省级三等奖主力队员+1</t>
  </si>
  <si>
    <t>高敏</t>
  </si>
  <si>
    <t>陈艳杰</t>
  </si>
  <si>
    <t xml:space="preserve">否 </t>
  </si>
  <si>
    <t>廖平</t>
  </si>
  <si>
    <t>广东省挑战杯省赛三等奖负责人+2</t>
  </si>
  <si>
    <t>王春艳</t>
  </si>
  <si>
    <t>食品加工与安全</t>
    <phoneticPr fontId="8" type="noConversion"/>
  </si>
  <si>
    <t>李心怡</t>
  </si>
  <si>
    <t xml:space="preserve">硕士6班 </t>
  </si>
  <si>
    <t>林子皓</t>
  </si>
  <si>
    <t>张文军</t>
  </si>
  <si>
    <t>司徒文贝</t>
  </si>
  <si>
    <t>李境坤</t>
  </si>
  <si>
    <t>磨小蝶</t>
  </si>
  <si>
    <t>薛宇璇</t>
  </si>
  <si>
    <t>马喆</t>
  </si>
  <si>
    <t>焦佳锡</t>
  </si>
  <si>
    <t>潘浩哲</t>
  </si>
  <si>
    <t>硕士6班</t>
    <phoneticPr fontId="8" type="noConversion"/>
  </si>
  <si>
    <t>沈欣妍</t>
  </si>
  <si>
    <t>食品工程</t>
    <phoneticPr fontId="8" type="noConversion"/>
  </si>
  <si>
    <t>-</t>
  </si>
  <si>
    <t>马喆、王杉灵</t>
    <phoneticPr fontId="8" type="noConversion"/>
  </si>
  <si>
    <t>蔡盈</t>
  </si>
  <si>
    <t>黄苇</t>
  </si>
  <si>
    <t>蔡泽霞</t>
  </si>
  <si>
    <t>陈金梅</t>
  </si>
  <si>
    <t>邓媛元</t>
  </si>
  <si>
    <t>陈庆悦</t>
  </si>
  <si>
    <t>孙世利</t>
  </si>
  <si>
    <t>冯金鑫</t>
  </si>
  <si>
    <t>1.第十八届挑战杯全国三等奖 1.5分
2.西藏自治区第九届成才杯大学生课外学术科技作品竞赛一等奖 2分
3.全国大学生数学建模竞赛联合赛区二等奖 负责人3分
4.全国大学生生命科学竞赛（2022，科学探究类）全国三等奖 1.5分
5.全国大学生生命科学竞赛（2023，创新创业类）全国三等奖 1.5分</t>
    <phoneticPr fontId="8" type="noConversion"/>
  </si>
  <si>
    <t>实用新型专利“一种青稞发芽装置”已授权 6分</t>
  </si>
  <si>
    <t>该专利非第一作者不加分</t>
  </si>
  <si>
    <t>第十八届挑战杯全国三等奖、西藏自治区第九届成才杯大学生课外学术科技作品竞赛一等奖和全国大学生生命科学竞赛（2023，创新创业类）全国三等奖作品三个比赛为同一项目参赛，只取最高分加（2分）；未提供负责人材料（只+1.5分）；竞赛总加分为5分</t>
    <phoneticPr fontId="8" type="noConversion"/>
  </si>
  <si>
    <t>冯钰栋</t>
  </si>
  <si>
    <t>2023年山东省全民营养周营养与健康知识竞赛三等奖/1分</t>
    <phoneticPr fontId="8" type="noConversion"/>
  </si>
  <si>
    <t>高春凤</t>
  </si>
  <si>
    <t>戴凡炜</t>
  </si>
  <si>
    <t>侯佳音</t>
  </si>
  <si>
    <t>黄惠娴</t>
  </si>
  <si>
    <t>谢意珍</t>
  </si>
  <si>
    <t xml:space="preserve">20243141035
</t>
  </si>
  <si>
    <t>李乐怡</t>
  </si>
  <si>
    <t>2022年参与大学生创新创业大赛创新创业训练项目并担任项目负责人，并于2023年以第二作者身份在北大核心期刊《中国食品添加剂》中发表论文《猕猴桃皮渣中水溶性膳食纤维的提取方法对比及其性质测定》省级结项验收通过。
加2分</t>
  </si>
  <si>
    <t>项目立项不加分，论文二作不加分</t>
  </si>
  <si>
    <t>李梅</t>
  </si>
  <si>
    <t>国家奖学金（+2）
“立兴杯”第七届福建省大学生创新创意大赛二等奖（+1.5）</t>
  </si>
  <si>
    <t>竞赛落款章为省级协会，认定为校级，也不加分</t>
  </si>
  <si>
    <t>林巧欣</t>
  </si>
  <si>
    <t>第八届中国国际“互联网+”大学生创新创业大赛“数广集团杯”广西赛区选拔赛金奖 加2分   第九届中国国际“互联网+”大学生创新创业大赛“数广集团杯”广西赛区选拔赛铜奖 加1分</t>
  </si>
  <si>
    <t>曹黎明</t>
  </si>
  <si>
    <t>陈星竹</t>
  </si>
  <si>
    <t>全国大学生生命科学竞赛2022，科学探究类 一等奖（+2.5）                     云南省第十二届“挑战杯”大学生课外学术科技节三等奖（负责人+2）</t>
  </si>
  <si>
    <t>未提供负责人材料</t>
    <phoneticPr fontId="8" type="noConversion"/>
  </si>
  <si>
    <t>费志豪</t>
  </si>
  <si>
    <t>黄晓纯</t>
  </si>
  <si>
    <t>第四届全国食品专业工程实践训练综合能力竞赛南部赛区二等奖负责人（1.5分）</t>
  </si>
  <si>
    <t>奖项落款章为校级，级别不够，大学类不加分</t>
  </si>
  <si>
    <t>江梓晴</t>
  </si>
  <si>
    <t>20243185042</t>
  </si>
  <si>
    <t>林少榆</t>
  </si>
  <si>
    <t>麦基好</t>
  </si>
  <si>
    <t>张凯</t>
  </si>
  <si>
    <t>郑希武</t>
  </si>
  <si>
    <t>朱煜基</t>
  </si>
  <si>
    <t>朱志鑫</t>
  </si>
  <si>
    <t>北大核心+7分，普刊+3分</t>
  </si>
  <si>
    <t>胡曦瑞</t>
  </si>
  <si>
    <t>机械工程</t>
  </si>
  <si>
    <t>硕士5班</t>
    <phoneticPr fontId="8" type="noConversion"/>
  </si>
  <si>
    <t>复审分数（第一位复审人填）</t>
    <phoneticPr fontId="8" type="noConversion"/>
  </si>
  <si>
    <t>复审分数（第二位复审人填）</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</si>
</sst>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00_);[Red]\(0.00\)"/>
    <numFmt numFmtId="177" formatCode="0.00_ "/>
    <numFmt numFmtId="178" formatCode="0_ "/>
  </numFmts>
  <fonts count="20" x14ac:knownFonts="1">
    <font>
      <sz val="11"/>
      <name val="微软雅黑"/>
      <charset val="134"/>
    </font>
    <font>
      <sz val="11"/>
      <color rgb="FFFF0000"/>
      <name val="宋体"/>
      <family val="3"/>
      <charset val="134"/>
    </font>
    <font>
      <sz val="11"/>
      <color rgb="FF000000"/>
      <name val="宋体"/>
      <family val="3"/>
      <charset val="134"/>
    </font>
    <font>
      <b/>
      <sz val="12"/>
      <name val="黑体"/>
      <family val="3"/>
      <charset val="134"/>
    </font>
    <font>
      <sz val="12"/>
      <name val="微软雅黑"/>
      <family val="2"/>
      <charset val="134"/>
    </font>
    <font>
      <b/>
      <sz val="12"/>
      <name val="宋体"/>
      <family val="3"/>
      <charset val="134"/>
    </font>
    <font>
      <sz val="11"/>
      <name val="宋体"/>
      <family val="3"/>
      <charset val="134"/>
    </font>
    <font>
      <sz val="12"/>
      <name val="宋体"/>
      <family val="3"/>
      <charset val="134"/>
    </font>
    <font>
      <sz val="9"/>
      <name val="微软雅黑"/>
      <family val="2"/>
      <charset val="134"/>
    </font>
    <font>
      <b/>
      <sz val="12"/>
      <color indexed="8"/>
      <name val="黑体"/>
      <family val="3"/>
      <charset val="134"/>
    </font>
    <font>
      <b/>
      <sz val="12"/>
      <color rgb="FF000000"/>
      <name val="黑体"/>
      <family val="3"/>
      <charset val="134"/>
    </font>
    <font>
      <b/>
      <sz val="12"/>
      <color rgb="FFFF0000"/>
      <name val="黑体"/>
      <family val="3"/>
      <charset val="134"/>
    </font>
    <font>
      <b/>
      <sz val="12"/>
      <name val="微软雅黑"/>
      <family val="2"/>
      <charset val="134"/>
    </font>
    <font>
      <sz val="12"/>
      <color theme="1"/>
      <name val="微软雅黑"/>
      <family val="2"/>
      <charset val="134"/>
    </font>
    <font>
      <sz val="12"/>
      <color rgb="FF000000"/>
      <name val="微软雅黑"/>
      <family val="2"/>
      <charset val="134"/>
    </font>
    <font>
      <sz val="12"/>
      <color theme="1"/>
      <name val="宋体"/>
      <family val="3"/>
      <charset val="134"/>
      <scheme val="minor"/>
    </font>
    <font>
      <b/>
      <sz val="12"/>
      <name val="Times New Roman"/>
      <family val="1"/>
    </font>
    <font>
      <sz val="12"/>
      <color rgb="FFFF0000"/>
      <name val="微软雅黑"/>
      <family val="2"/>
      <charset val="134"/>
    </font>
    <font>
      <sz val="11"/>
      <color theme="1"/>
      <name val="宋体"/>
      <family val="3"/>
      <charset val="134"/>
      <scheme val="minor"/>
    </font>
    <font>
      <sz val="12"/>
      <color rgb="FF000000"/>
      <name val="宋体"/>
      <family val="3"/>
      <charset val="134"/>
    </font>
  </fonts>
  <fills count="6">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00B0F0"/>
        <bgColor indexed="64"/>
      </patternFill>
    </fill>
    <fill>
      <patternFill patternType="solid">
        <fgColor rgb="FF92D05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medium">
        <color rgb="FF000000"/>
      </left>
      <right/>
      <top style="thin">
        <color auto="1"/>
      </top>
      <bottom/>
      <diagonal/>
    </border>
    <border>
      <left style="thin">
        <color auto="1"/>
      </left>
      <right/>
      <top style="thin">
        <color auto="1"/>
      </top>
      <bottom/>
      <diagonal/>
    </border>
  </borders>
  <cellStyleXfs count="2">
    <xf numFmtId="0" fontId="0" fillId="0" borderId="0">
      <alignment vertical="center"/>
    </xf>
    <xf numFmtId="0" fontId="2" fillId="0" borderId="0">
      <protection locked="0"/>
    </xf>
  </cellStyleXfs>
  <cellXfs count="115">
    <xf numFmtId="0" fontId="0" fillId="0" borderId="0" xfId="0">
      <alignment vertical="center"/>
    </xf>
    <xf numFmtId="0" fontId="1" fillId="0" borderId="0" xfId="1" applyFont="1" applyAlignment="1" applyProtection="1">
      <alignment horizontal="center" vertical="center"/>
    </xf>
    <xf numFmtId="0" fontId="1" fillId="0" borderId="0" xfId="1" applyFont="1" applyAlignment="1" applyProtection="1">
      <alignment vertical="center"/>
    </xf>
    <xf numFmtId="0" fontId="2" fillId="0" borderId="0" xfId="1" applyAlignment="1" applyProtection="1">
      <alignment vertical="center"/>
    </xf>
    <xf numFmtId="0" fontId="3" fillId="0" borderId="1" xfId="1" applyFont="1" applyBorder="1" applyAlignment="1" applyProtection="1">
      <alignment horizontal="center" vertical="center" wrapText="1"/>
    </xf>
    <xf numFmtId="49" fontId="3" fillId="0" borderId="1" xfId="1" applyNumberFormat="1" applyFont="1" applyBorder="1" applyAlignment="1" applyProtection="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0" xfId="1" applyAlignment="1" applyProtection="1">
      <alignment horizontal="center"/>
    </xf>
    <xf numFmtId="0" fontId="6" fillId="0" borderId="0" xfId="1" applyFont="1" applyAlignment="1" applyProtection="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2" fillId="0" borderId="1" xfId="0" applyFont="1" applyBorder="1" applyAlignment="1">
      <alignment vertical="center" wrapText="1"/>
    </xf>
    <xf numFmtId="0" fontId="16" fillId="0" borderId="1" xfId="0" applyFont="1" applyBorder="1" applyAlignment="1">
      <alignmen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8" fillId="0" borderId="0" xfId="0" applyFont="1">
      <alignment vertical="center"/>
    </xf>
    <xf numFmtId="0" fontId="16" fillId="0" borderId="5" xfId="0" applyFont="1" applyBorder="1" applyAlignment="1">
      <alignment vertical="center" wrapText="1"/>
    </xf>
    <xf numFmtId="0" fontId="4" fillId="0" borderId="0" xfId="0" applyFont="1" applyAlignment="1">
      <alignment horizontal="center" vertical="center"/>
    </xf>
    <xf numFmtId="0" fontId="4" fillId="2" borderId="1" xfId="1" applyFont="1" applyFill="1" applyBorder="1" applyAlignment="1" applyProtection="1">
      <alignment horizontal="center" vertical="center"/>
    </xf>
    <xf numFmtId="0" fontId="4" fillId="2" borderId="1" xfId="1" applyFont="1" applyFill="1" applyBorder="1" applyAlignment="1" applyProtection="1">
      <alignment horizontal="center" vertical="center" wrapText="1"/>
    </xf>
    <xf numFmtId="176" fontId="4" fillId="2" borderId="1" xfId="1" applyNumberFormat="1" applyFont="1" applyFill="1" applyBorder="1" applyAlignment="1" applyProtection="1">
      <alignment horizontal="center" vertical="center" wrapText="1"/>
    </xf>
    <xf numFmtId="176" fontId="6" fillId="2" borderId="1" xfId="1" applyNumberFormat="1" applyFont="1" applyFill="1" applyBorder="1" applyAlignment="1" applyProtection="1">
      <alignment horizontal="center" vertical="center"/>
    </xf>
    <xf numFmtId="0" fontId="6" fillId="2" borderId="1"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176" fontId="6" fillId="2" borderId="1" xfId="1" applyNumberFormat="1" applyFont="1" applyFill="1" applyBorder="1" applyAlignment="1" applyProtection="1">
      <alignment vertical="center"/>
    </xf>
    <xf numFmtId="0" fontId="4" fillId="3" borderId="1" xfId="1" applyFont="1" applyFill="1" applyBorder="1" applyAlignment="1" applyProtection="1">
      <alignment horizontal="center" vertical="center"/>
    </xf>
    <xf numFmtId="0" fontId="4" fillId="3" borderId="1" xfId="1" applyFont="1" applyFill="1" applyBorder="1" applyAlignment="1" applyProtection="1">
      <alignment horizontal="center" vertical="center" wrapText="1"/>
    </xf>
    <xf numFmtId="176" fontId="4" fillId="3" borderId="1" xfId="1" applyNumberFormat="1" applyFont="1" applyFill="1" applyBorder="1" applyAlignment="1" applyProtection="1">
      <alignment horizontal="center" vertical="center"/>
    </xf>
    <xf numFmtId="176" fontId="4" fillId="3" borderId="1" xfId="1" applyNumberFormat="1" applyFont="1" applyFill="1" applyBorder="1" applyAlignment="1" applyProtection="1">
      <alignment horizontal="center" vertical="center" wrapText="1"/>
    </xf>
    <xf numFmtId="176" fontId="6" fillId="3" borderId="1" xfId="1" applyNumberFormat="1" applyFont="1" applyFill="1" applyBorder="1" applyAlignment="1" applyProtection="1">
      <alignment vertical="center"/>
    </xf>
    <xf numFmtId="0" fontId="7" fillId="3" borderId="1" xfId="1" applyFont="1" applyFill="1" applyBorder="1" applyAlignment="1" applyProtection="1">
      <alignment horizontal="center" vertical="center"/>
    </xf>
    <xf numFmtId="0" fontId="6" fillId="3" borderId="1" xfId="1" applyFont="1" applyFill="1" applyBorder="1" applyAlignment="1" applyProtection="1">
      <alignment vertical="center"/>
    </xf>
    <xf numFmtId="49" fontId="4" fillId="3" borderId="1" xfId="1" applyNumberFormat="1" applyFont="1" applyFill="1" applyBorder="1" applyAlignment="1" applyProtection="1">
      <alignment horizontal="center" vertical="center" wrapText="1"/>
    </xf>
    <xf numFmtId="0" fontId="4" fillId="4" borderId="1" xfId="1" applyFont="1" applyFill="1" applyBorder="1" applyAlignment="1" applyProtection="1">
      <alignment horizontal="center" vertical="center"/>
    </xf>
    <xf numFmtId="0" fontId="4" fillId="4" borderId="1" xfId="1" applyFont="1" applyFill="1" applyBorder="1" applyAlignment="1" applyProtection="1">
      <alignment horizontal="center" vertical="center" wrapText="1"/>
    </xf>
    <xf numFmtId="176" fontId="4" fillId="4" borderId="1" xfId="1" applyNumberFormat="1" applyFont="1" applyFill="1" applyBorder="1" applyAlignment="1" applyProtection="1">
      <alignment horizontal="center" vertical="center" wrapText="1"/>
    </xf>
    <xf numFmtId="176" fontId="6" fillId="4" borderId="1" xfId="1" applyNumberFormat="1" applyFont="1" applyFill="1" applyBorder="1" applyAlignment="1" applyProtection="1">
      <alignment vertical="center"/>
    </xf>
    <xf numFmtId="0" fontId="6" fillId="4" borderId="1" xfId="1" applyFont="1" applyFill="1" applyBorder="1" applyAlignment="1" applyProtection="1">
      <alignment vertical="center"/>
    </xf>
    <xf numFmtId="0" fontId="7" fillId="4" borderId="1" xfId="1" applyFont="1" applyFill="1" applyBorder="1" applyAlignment="1" applyProtection="1">
      <alignment horizontal="center" vertical="center"/>
    </xf>
    <xf numFmtId="0" fontId="13"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xf>
    <xf numFmtId="177" fontId="13" fillId="2" borderId="1" xfId="0" applyNumberFormat="1" applyFont="1" applyFill="1" applyBorder="1" applyAlignment="1">
      <alignment horizontal="center" vertical="center"/>
    </xf>
    <xf numFmtId="176" fontId="13" fillId="2" borderId="1"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15" fillId="2" borderId="6" xfId="0" applyFont="1" applyFill="1" applyBorder="1" applyAlignment="1">
      <alignment horizontal="center" vertical="center"/>
    </xf>
    <xf numFmtId="177" fontId="4" fillId="2" borderId="3"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15"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3" fillId="5" borderId="1" xfId="0" applyFont="1" applyFill="1" applyBorder="1" applyAlignment="1">
      <alignment horizontal="center" vertical="center"/>
    </xf>
    <xf numFmtId="177" fontId="4" fillId="5"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15" fillId="4" borderId="1" xfId="0" applyFont="1" applyFill="1" applyBorder="1" applyAlignment="1">
      <alignment horizontal="center" vertical="center"/>
    </xf>
    <xf numFmtId="178" fontId="4" fillId="4" borderId="1" xfId="0" applyNumberFormat="1" applyFont="1" applyFill="1" applyBorder="1" applyAlignment="1">
      <alignment horizontal="center" vertical="center"/>
    </xf>
    <xf numFmtId="0" fontId="15" fillId="4" borderId="2" xfId="0" applyFont="1" applyFill="1" applyBorder="1" applyAlignment="1">
      <alignment horizontal="center" vertical="center"/>
    </xf>
    <xf numFmtId="177" fontId="4" fillId="4"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177" fontId="14" fillId="2" borderId="1" xfId="0" applyNumberFormat="1" applyFont="1" applyFill="1" applyBorder="1" applyAlignment="1">
      <alignment horizontal="center" vertical="center"/>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xf>
    <xf numFmtId="176" fontId="13" fillId="3" borderId="1"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177" fontId="14" fillId="3" borderId="1" xfId="0" applyNumberFormat="1" applyFont="1" applyFill="1" applyBorder="1" applyAlignment="1">
      <alignment horizontal="center" vertical="center"/>
    </xf>
    <xf numFmtId="177" fontId="1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177" fontId="4" fillId="3" borderId="1" xfId="0" applyNumberFormat="1" applyFont="1" applyFill="1" applyBorder="1" applyAlignment="1">
      <alignment horizontal="center" vertical="center"/>
    </xf>
    <xf numFmtId="176" fontId="4" fillId="3" borderId="1" xfId="0" applyNumberFormat="1" applyFont="1" applyFill="1" applyBorder="1" applyAlignment="1">
      <alignment horizontal="center" vertical="center"/>
    </xf>
    <xf numFmtId="0" fontId="13" fillId="3" borderId="1" xfId="0" quotePrefix="1" applyFont="1" applyFill="1" applyBorder="1" applyAlignment="1">
      <alignment horizontal="center" vertical="center"/>
    </xf>
    <xf numFmtId="0" fontId="4" fillId="3" borderId="1" xfId="0" applyFont="1" applyFill="1" applyBorder="1" applyAlignment="1">
      <alignment horizontal="center" vertical="center" wrapText="1"/>
    </xf>
    <xf numFmtId="178" fontId="13" fillId="3" borderId="1" xfId="0" applyNumberFormat="1" applyFont="1" applyFill="1" applyBorder="1" applyAlignment="1">
      <alignment horizontal="center" vertical="center"/>
    </xf>
    <xf numFmtId="177" fontId="14" fillId="4" borderId="1" xfId="0" applyNumberFormat="1" applyFont="1" applyFill="1" applyBorder="1" applyAlignment="1">
      <alignment horizontal="center" vertical="center"/>
    </xf>
    <xf numFmtId="177" fontId="13" fillId="4"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176" fontId="4"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178" fontId="14" fillId="4" borderId="1" xfId="0" applyNumberFormat="1" applyFont="1" applyFill="1" applyBorder="1" applyAlignment="1">
      <alignment horizontal="center" vertical="center"/>
    </xf>
    <xf numFmtId="176" fontId="13" fillId="4" borderId="1"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2" fontId="14" fillId="2" borderId="1" xfId="0" applyNumberFormat="1" applyFont="1" applyFill="1" applyBorder="1" applyAlignment="1">
      <alignment horizontal="center" vertical="center"/>
    </xf>
    <xf numFmtId="2" fontId="13" fillId="2" borderId="1" xfId="0" applyNumberFormat="1" applyFont="1" applyFill="1" applyBorder="1" applyAlignment="1">
      <alignment horizontal="center" vertical="center"/>
    </xf>
    <xf numFmtId="49" fontId="13" fillId="2" borderId="1" xfId="0" applyNumberFormat="1" applyFont="1" applyFill="1" applyBorder="1" applyAlignment="1">
      <alignment horizontal="center" vertical="center"/>
    </xf>
    <xf numFmtId="176" fontId="14" fillId="3" borderId="1" xfId="0" applyNumberFormat="1" applyFont="1" applyFill="1" applyBorder="1" applyAlignment="1">
      <alignment horizontal="center" vertical="center"/>
    </xf>
    <xf numFmtId="49" fontId="13" fillId="3" borderId="1" xfId="0" applyNumberFormat="1" applyFont="1" applyFill="1" applyBorder="1" applyAlignment="1">
      <alignment horizontal="center" vertical="center"/>
    </xf>
    <xf numFmtId="49" fontId="14" fillId="3" borderId="1" xfId="0" applyNumberFormat="1" applyFont="1" applyFill="1" applyBorder="1" applyAlignment="1">
      <alignment horizontal="center" vertical="center"/>
    </xf>
    <xf numFmtId="2" fontId="13" fillId="4" borderId="1" xfId="0" applyNumberFormat="1" applyFont="1" applyFill="1" applyBorder="1" applyAlignment="1">
      <alignment horizontal="center" vertical="center"/>
    </xf>
    <xf numFmtId="49" fontId="13" fillId="4" borderId="1" xfId="0" applyNumberFormat="1" applyFont="1" applyFill="1" applyBorder="1" applyAlignment="1">
      <alignment horizontal="center" vertical="center"/>
    </xf>
    <xf numFmtId="176" fontId="14" fillId="4" borderId="1" xfId="0" applyNumberFormat="1" applyFont="1" applyFill="1" applyBorder="1" applyAlignment="1">
      <alignment horizontal="center" vertical="center"/>
    </xf>
    <xf numFmtId="0" fontId="14"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9" fillId="2" borderId="1" xfId="0" applyFont="1" applyFill="1" applyBorder="1" applyAlignment="1">
      <alignment horizontal="center" vertical="center"/>
    </xf>
    <xf numFmtId="177" fontId="15" fillId="2" borderId="1" xfId="0" applyNumberFormat="1" applyFont="1" applyFill="1" applyBorder="1" applyAlignment="1">
      <alignment horizontal="center" vertical="center"/>
    </xf>
    <xf numFmtId="0" fontId="15" fillId="3" borderId="1" xfId="0" applyFont="1" applyFill="1" applyBorder="1" applyAlignment="1">
      <alignment horizontal="center" vertical="center"/>
    </xf>
    <xf numFmtId="177" fontId="15" fillId="3"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177" fontId="15"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5" fillId="4" borderId="0" xfId="0" applyFont="1" applyFill="1" applyAlignment="1">
      <alignment horizontal="center" vertical="center"/>
    </xf>
    <xf numFmtId="0" fontId="13" fillId="4" borderId="0" xfId="0" applyFont="1" applyFill="1" applyAlignment="1">
      <alignment horizontal="center" vertical="center"/>
    </xf>
    <xf numFmtId="0" fontId="19" fillId="4" borderId="0" xfId="0" applyFont="1" applyFill="1" applyAlignment="1">
      <alignment horizontal="center" vertical="center"/>
    </xf>
  </cellXfs>
  <cellStyles count="2">
    <cellStyle name="常规" xfId="0" builtinId="0"/>
    <cellStyle name="常规 2" xfId="1" xr:uid="{00000000-0005-0000-0000-000031000000}"/>
  </cellStyles>
  <dxfs count="17">
    <dxf>
      <fill>
        <patternFill patternType="solid">
          <fgColor rgb="FFDDEBF7"/>
          <bgColor rgb="FFDDEBF7"/>
        </patternFill>
      </fill>
      <border>
        <left/>
        <right/>
        <top/>
        <bottom style="thin">
          <color rgb="FF9BC2E6"/>
        </bottom>
      </border>
    </dxf>
    <dxf>
      <font>
        <b/>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color rgb="FF000000"/>
      </font>
    </dxf>
    <dxf>
      <font>
        <b/>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color rgb="FF000000"/>
      </font>
      <fill>
        <patternFill patternType="solid">
          <fgColor rgb="FFDDEBF7"/>
          <bgColor rgb="FFDDEBF7"/>
        </patternFill>
      </fill>
      <border>
        <left/>
        <right/>
        <top style="thin">
          <color rgb="FF9BC2E6"/>
        </top>
        <bottom style="thin">
          <color rgb="FF9BC2E6"/>
        </bottom>
      </border>
    </dxf>
    <dxf>
      <font>
        <b/>
        <color rgb="FF000000"/>
      </font>
      <fill>
        <patternFill patternType="solid">
          <fgColor rgb="FFDDEBF7"/>
          <bgColor rgb="FFDDEBF7"/>
        </patternFill>
      </fill>
      <border>
        <left/>
        <right/>
        <top/>
        <bottom style="thin">
          <color rgb="FF9BC2E6"/>
        </bottom>
      </border>
    </dxf>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left/>
        <right/>
        <top style="double">
          <color rgb="FF5B9BD5"/>
        </top>
        <bottom/>
      </border>
    </dxf>
    <dxf>
      <font>
        <b/>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horizontal style="thin">
          <color rgb="FF9BC2E6"/>
        </horizontal>
      </border>
    </dxf>
  </dxfs>
  <tableStyles count="2" defaultTableStyle="TableStylePreset3_Accent1 1" defaultPivotStyle="PivotStylePreset2_Accent1 1">
    <tableStyle name="TableStylePreset3_Accent1 1" pivot="0" count="7" xr9:uid="{7BF82715-7D3C-4183-B864-E8259555D191}">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1" table="0" count="10" xr9:uid="{767CAEF5-93CF-416C-8C2E-27CD54CD9075}">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2"/>
  <sheetViews>
    <sheetView topLeftCell="A10" zoomScale="30" zoomScaleNormal="30" zoomScaleSheetLayoutView="40" workbookViewId="0">
      <selection activeCell="A12" sqref="A12:A22"/>
    </sheetView>
  </sheetViews>
  <sheetFormatPr defaultColWidth="7.3046875" defaultRowHeight="14" x14ac:dyDescent="0.45"/>
  <cols>
    <col min="1" max="1" width="7.53515625" style="3" customWidth="1"/>
    <col min="2" max="2" width="9.15234375" style="3" customWidth="1"/>
    <col min="3" max="3" width="15.3046875" style="3" customWidth="1"/>
    <col min="4" max="4" width="14.23046875" style="3" customWidth="1"/>
    <col min="5" max="5" width="7.3046875" style="3" customWidth="1"/>
    <col min="6" max="6" width="5.07421875" style="3" customWidth="1"/>
    <col min="7" max="7" width="15.4609375" style="3" customWidth="1"/>
    <col min="8" max="8" width="12" style="3" customWidth="1"/>
    <col min="9" max="9" width="7" style="3" customWidth="1"/>
    <col min="10" max="10" width="7.53515625" style="3" customWidth="1"/>
    <col min="11" max="11" width="8.4609375" style="3" customWidth="1"/>
    <col min="12" max="13" width="7.921875" style="3" customWidth="1"/>
    <col min="14" max="14" width="10.53515625" style="3" customWidth="1"/>
    <col min="15" max="16" width="7.53515625" style="3" customWidth="1"/>
    <col min="17" max="17" width="8.84375" style="3" customWidth="1"/>
    <col min="18" max="19" width="7.53515625" style="3" customWidth="1"/>
    <col min="20" max="20" width="7.3046875" style="3"/>
    <col min="21" max="22" width="7.53515625" style="3" customWidth="1"/>
    <col min="23" max="23" width="9.61328125" style="3" customWidth="1"/>
    <col min="24" max="25" width="7.765625" style="3" customWidth="1"/>
    <col min="26" max="26" width="7.3046875" style="3"/>
    <col min="27" max="28" width="9.15234375" style="3" customWidth="1"/>
    <col min="29" max="29" width="7.3046875" style="3" customWidth="1"/>
    <col min="30" max="30" width="15.4609375" style="3" customWidth="1"/>
    <col min="31" max="32" width="7.3046875" style="3"/>
    <col min="33" max="33" width="14.07421875" style="3" customWidth="1"/>
    <col min="34" max="34" width="14" style="3" customWidth="1"/>
    <col min="35" max="16384" width="7.3046875" style="3"/>
  </cols>
  <sheetData>
    <row r="1" spans="1:16383" ht="120"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5" t="s">
        <v>22</v>
      </c>
      <c r="X1" s="5" t="s">
        <v>23</v>
      </c>
      <c r="Y1" s="5" t="s">
        <v>24</v>
      </c>
      <c r="Z1" s="4" t="s">
        <v>25</v>
      </c>
      <c r="AA1" s="4" t="s">
        <v>26</v>
      </c>
      <c r="AB1" s="4" t="s">
        <v>27</v>
      </c>
      <c r="AC1" s="4" t="s">
        <v>28</v>
      </c>
      <c r="AD1" s="6" t="s">
        <v>29</v>
      </c>
      <c r="AE1" s="7" t="s">
        <v>668</v>
      </c>
      <c r="AF1" s="7" t="s">
        <v>669</v>
      </c>
      <c r="AG1" s="7" t="s">
        <v>30</v>
      </c>
      <c r="AH1" s="7" t="s">
        <v>31</v>
      </c>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c r="XEY1" s="9"/>
      <c r="XEZ1" s="9"/>
      <c r="XFA1" s="9"/>
      <c r="XFB1" s="9"/>
      <c r="XFC1" s="9"/>
    </row>
    <row r="2" spans="1:16383" s="1" customFormat="1" ht="132" x14ac:dyDescent="0.45">
      <c r="A2" s="26">
        <v>1</v>
      </c>
      <c r="B2" s="26" t="s">
        <v>32</v>
      </c>
      <c r="C2" s="26" t="s">
        <v>33</v>
      </c>
      <c r="D2" s="26" t="s">
        <v>34</v>
      </c>
      <c r="E2" s="26" t="s">
        <v>35</v>
      </c>
      <c r="F2" s="26" t="s">
        <v>36</v>
      </c>
      <c r="G2" s="26" t="s">
        <v>37</v>
      </c>
      <c r="H2" s="27" t="s">
        <v>38</v>
      </c>
      <c r="I2" s="27">
        <v>14</v>
      </c>
      <c r="J2" s="27">
        <v>14</v>
      </c>
      <c r="K2" s="27" t="s">
        <v>39</v>
      </c>
      <c r="L2" s="28">
        <v>26.472000000000001</v>
      </c>
      <c r="M2" s="28">
        <v>26.472000000000001</v>
      </c>
      <c r="N2" s="27" t="s">
        <v>40</v>
      </c>
      <c r="O2" s="27">
        <v>60</v>
      </c>
      <c r="P2" s="27">
        <v>60</v>
      </c>
      <c r="Q2" s="27" t="s">
        <v>41</v>
      </c>
      <c r="R2" s="27">
        <v>1.5</v>
      </c>
      <c r="S2" s="27">
        <v>1.5</v>
      </c>
      <c r="T2" s="27"/>
      <c r="U2" s="27">
        <v>0</v>
      </c>
      <c r="V2" s="27">
        <v>0</v>
      </c>
      <c r="W2" s="28">
        <v>90.471999999999994</v>
      </c>
      <c r="X2" s="28">
        <f>I2+L2+50</f>
        <v>90.472000000000008</v>
      </c>
      <c r="Y2" s="28">
        <f>J2+M2+50</f>
        <v>90.472000000000008</v>
      </c>
      <c r="Z2" s="27"/>
      <c r="AA2" s="27" t="s">
        <v>42</v>
      </c>
      <c r="AB2" s="27" t="s">
        <v>42</v>
      </c>
      <c r="AC2" s="27" t="s">
        <v>43</v>
      </c>
      <c r="AD2" s="26" t="s">
        <v>44</v>
      </c>
      <c r="AE2" s="29">
        <f>X2</f>
        <v>90.472000000000008</v>
      </c>
      <c r="AF2" s="29">
        <f>Y2</f>
        <v>90.472000000000008</v>
      </c>
      <c r="AG2" s="30"/>
      <c r="AH2" s="31" t="s">
        <v>44</v>
      </c>
    </row>
    <row r="3" spans="1:16383" s="1" customFormat="1" ht="165" x14ac:dyDescent="0.45">
      <c r="A3" s="26">
        <v>2</v>
      </c>
      <c r="B3" s="26" t="s">
        <v>32</v>
      </c>
      <c r="C3" s="26" t="s">
        <v>33</v>
      </c>
      <c r="D3" s="26" t="s">
        <v>45</v>
      </c>
      <c r="E3" s="26" t="s">
        <v>46</v>
      </c>
      <c r="F3" s="26" t="s">
        <v>47</v>
      </c>
      <c r="G3" s="26" t="s">
        <v>37</v>
      </c>
      <c r="H3" s="27" t="s">
        <v>48</v>
      </c>
      <c r="I3" s="27">
        <v>5</v>
      </c>
      <c r="J3" s="27">
        <v>5</v>
      </c>
      <c r="K3" s="27" t="s">
        <v>49</v>
      </c>
      <c r="L3" s="28">
        <v>26.43</v>
      </c>
      <c r="M3" s="28">
        <v>26.43</v>
      </c>
      <c r="N3" s="27" t="s">
        <v>50</v>
      </c>
      <c r="O3" s="27">
        <v>0</v>
      </c>
      <c r="P3" s="27">
        <v>0</v>
      </c>
      <c r="Q3" s="27"/>
      <c r="R3" s="27">
        <v>0</v>
      </c>
      <c r="S3" s="27">
        <v>0</v>
      </c>
      <c r="T3" s="27" t="s">
        <v>51</v>
      </c>
      <c r="U3" s="27">
        <v>12</v>
      </c>
      <c r="V3" s="27">
        <v>12</v>
      </c>
      <c r="W3" s="28">
        <v>81.430000000000007</v>
      </c>
      <c r="X3" s="28">
        <f t="shared" ref="X3:X22" si="0">I3+L3+O3+R3+U3</f>
        <v>43.43</v>
      </c>
      <c r="Y3" s="28">
        <f t="shared" ref="Y3:Y22" si="1">J3+M3+P3+S3+V3</f>
        <v>43.43</v>
      </c>
      <c r="Z3" s="27"/>
      <c r="AA3" s="27" t="s">
        <v>52</v>
      </c>
      <c r="AB3" s="27" t="s">
        <v>52</v>
      </c>
      <c r="AC3" s="27" t="s">
        <v>53</v>
      </c>
      <c r="AD3" s="26" t="s">
        <v>44</v>
      </c>
      <c r="AE3" s="32">
        <f>X3+38</f>
        <v>81.430000000000007</v>
      </c>
      <c r="AF3" s="32">
        <f>Y3+38</f>
        <v>81.430000000000007</v>
      </c>
      <c r="AG3" s="27" t="s">
        <v>42</v>
      </c>
      <c r="AH3" s="31" t="s">
        <v>44</v>
      </c>
    </row>
    <row r="4" spans="1:16383" s="2" customFormat="1" ht="66" x14ac:dyDescent="0.45">
      <c r="A4" s="26">
        <v>3</v>
      </c>
      <c r="B4" s="26" t="s">
        <v>32</v>
      </c>
      <c r="C4" s="26" t="s">
        <v>33</v>
      </c>
      <c r="D4" s="26" t="s">
        <v>54</v>
      </c>
      <c r="E4" s="26" t="s">
        <v>55</v>
      </c>
      <c r="F4" s="26" t="s">
        <v>47</v>
      </c>
      <c r="G4" s="26" t="s">
        <v>37</v>
      </c>
      <c r="H4" s="27" t="s">
        <v>56</v>
      </c>
      <c r="I4" s="27">
        <v>3</v>
      </c>
      <c r="J4" s="27">
        <v>3</v>
      </c>
      <c r="K4" s="27" t="s">
        <v>57</v>
      </c>
      <c r="L4" s="28">
        <v>25.917000000000002</v>
      </c>
      <c r="M4" s="28">
        <v>25.917000000000002</v>
      </c>
      <c r="N4" s="27" t="s">
        <v>58</v>
      </c>
      <c r="O4" s="27">
        <v>0</v>
      </c>
      <c r="P4" s="27">
        <v>0</v>
      </c>
      <c r="Q4" s="27"/>
      <c r="R4" s="27">
        <v>0</v>
      </c>
      <c r="S4" s="27">
        <v>0</v>
      </c>
      <c r="T4" s="27" t="s">
        <v>59</v>
      </c>
      <c r="U4" s="27">
        <v>24</v>
      </c>
      <c r="V4" s="27">
        <v>24</v>
      </c>
      <c r="W4" s="28">
        <v>78.917000000000002</v>
      </c>
      <c r="X4" s="28">
        <f t="shared" si="0"/>
        <v>52.917000000000002</v>
      </c>
      <c r="Y4" s="28">
        <f t="shared" si="1"/>
        <v>52.917000000000002</v>
      </c>
      <c r="Z4" s="27"/>
      <c r="AA4" s="27" t="s">
        <v>60</v>
      </c>
      <c r="AB4" s="27" t="s">
        <v>60</v>
      </c>
      <c r="AC4" s="27" t="s">
        <v>61</v>
      </c>
      <c r="AD4" s="26" t="s">
        <v>44</v>
      </c>
      <c r="AE4" s="32">
        <f>X4+26</f>
        <v>78.917000000000002</v>
      </c>
      <c r="AF4" s="32">
        <f>Y4+26</f>
        <v>78.917000000000002</v>
      </c>
      <c r="AG4" s="27" t="s">
        <v>42</v>
      </c>
      <c r="AH4" s="31" t="s">
        <v>44</v>
      </c>
    </row>
    <row r="5" spans="1:16383" s="2" customFormat="1" ht="115.5" x14ac:dyDescent="0.45">
      <c r="A5" s="26">
        <v>4</v>
      </c>
      <c r="B5" s="26" t="s">
        <v>32</v>
      </c>
      <c r="C5" s="26" t="s">
        <v>33</v>
      </c>
      <c r="D5" s="26" t="s">
        <v>62</v>
      </c>
      <c r="E5" s="26" t="s">
        <v>63</v>
      </c>
      <c r="F5" s="26" t="s">
        <v>36</v>
      </c>
      <c r="G5" s="26" t="s">
        <v>37</v>
      </c>
      <c r="H5" s="27" t="s">
        <v>64</v>
      </c>
      <c r="I5" s="27">
        <v>2</v>
      </c>
      <c r="J5" s="27">
        <v>2</v>
      </c>
      <c r="K5" s="27" t="s">
        <v>65</v>
      </c>
      <c r="L5" s="28">
        <v>25.8</v>
      </c>
      <c r="M5" s="28">
        <v>25.8</v>
      </c>
      <c r="N5" s="27" t="s">
        <v>66</v>
      </c>
      <c r="O5" s="27">
        <v>35</v>
      </c>
      <c r="P5" s="27">
        <v>35</v>
      </c>
      <c r="Q5" s="27" t="s">
        <v>67</v>
      </c>
      <c r="R5" s="27">
        <v>2</v>
      </c>
      <c r="S5" s="27">
        <v>2</v>
      </c>
      <c r="T5" s="27" t="s">
        <v>68</v>
      </c>
      <c r="U5" s="27">
        <v>8</v>
      </c>
      <c r="V5" s="27">
        <v>8</v>
      </c>
      <c r="W5" s="28">
        <f>4+L5+37+2+8</f>
        <v>76.8</v>
      </c>
      <c r="X5" s="28">
        <f t="shared" si="0"/>
        <v>72.8</v>
      </c>
      <c r="Y5" s="28">
        <f t="shared" si="1"/>
        <v>72.8</v>
      </c>
      <c r="Z5" s="26"/>
      <c r="AA5" s="27" t="s">
        <v>69</v>
      </c>
      <c r="AB5" s="27" t="s">
        <v>69</v>
      </c>
      <c r="AC5" s="27" t="s">
        <v>53</v>
      </c>
      <c r="AD5" s="26" t="s">
        <v>44</v>
      </c>
      <c r="AE5" s="29">
        <f>X5+2</f>
        <v>74.8</v>
      </c>
      <c r="AF5" s="29">
        <f>Y5+2</f>
        <v>74.8</v>
      </c>
      <c r="AG5" s="30"/>
      <c r="AH5" s="31" t="s">
        <v>44</v>
      </c>
    </row>
    <row r="6" spans="1:16383" s="2" customFormat="1" ht="82.5" x14ac:dyDescent="0.45">
      <c r="A6" s="33">
        <v>5</v>
      </c>
      <c r="B6" s="33" t="s">
        <v>32</v>
      </c>
      <c r="C6" s="33" t="s">
        <v>33</v>
      </c>
      <c r="D6" s="33" t="s">
        <v>70</v>
      </c>
      <c r="E6" s="33" t="s">
        <v>71</v>
      </c>
      <c r="F6" s="33" t="s">
        <v>36</v>
      </c>
      <c r="G6" s="33" t="s">
        <v>72</v>
      </c>
      <c r="H6" s="34" t="s">
        <v>73</v>
      </c>
      <c r="I6" s="33">
        <v>3</v>
      </c>
      <c r="J6" s="33">
        <v>3</v>
      </c>
      <c r="K6" s="34" t="s">
        <v>74</v>
      </c>
      <c r="L6" s="35">
        <v>25.989000000000001</v>
      </c>
      <c r="M6" s="35">
        <v>25.989000000000001</v>
      </c>
      <c r="N6" s="34" t="s">
        <v>75</v>
      </c>
      <c r="O6" s="34">
        <v>0</v>
      </c>
      <c r="P6" s="34">
        <v>0</v>
      </c>
      <c r="Q6" s="34"/>
      <c r="R6" s="34">
        <v>0</v>
      </c>
      <c r="S6" s="34">
        <v>0</v>
      </c>
      <c r="T6" s="34"/>
      <c r="U6" s="34">
        <v>0</v>
      </c>
      <c r="V6" s="34">
        <v>0</v>
      </c>
      <c r="W6" s="36">
        <f>I6+L6+36</f>
        <v>64.989000000000004</v>
      </c>
      <c r="X6" s="36">
        <f t="shared" si="0"/>
        <v>28.989000000000001</v>
      </c>
      <c r="Y6" s="36">
        <f t="shared" si="1"/>
        <v>28.989000000000001</v>
      </c>
      <c r="Z6" s="34"/>
      <c r="AA6" s="34" t="s">
        <v>76</v>
      </c>
      <c r="AB6" s="34" t="s">
        <v>76</v>
      </c>
      <c r="AC6" s="34" t="s">
        <v>77</v>
      </c>
      <c r="AD6" s="33" t="s">
        <v>44</v>
      </c>
      <c r="AE6" s="37">
        <f>X6+36</f>
        <v>64.989000000000004</v>
      </c>
      <c r="AF6" s="37">
        <f>Y6+36</f>
        <v>64.989000000000004</v>
      </c>
      <c r="AG6" s="34"/>
      <c r="AH6" s="38" t="s">
        <v>44</v>
      </c>
    </row>
    <row r="7" spans="1:16383" s="2" customFormat="1" ht="99" x14ac:dyDescent="0.45">
      <c r="A7" s="33">
        <v>6</v>
      </c>
      <c r="B7" s="33" t="s">
        <v>32</v>
      </c>
      <c r="C7" s="33" t="s">
        <v>33</v>
      </c>
      <c r="D7" s="33" t="s">
        <v>86</v>
      </c>
      <c r="E7" s="33" t="s">
        <v>87</v>
      </c>
      <c r="F7" s="33" t="s">
        <v>36</v>
      </c>
      <c r="G7" s="33" t="s">
        <v>37</v>
      </c>
      <c r="H7" s="34">
        <v>0</v>
      </c>
      <c r="I7" s="34">
        <v>0</v>
      </c>
      <c r="J7" s="34">
        <v>0</v>
      </c>
      <c r="K7" s="34" t="s">
        <v>88</v>
      </c>
      <c r="L7" s="36">
        <v>25.745999999999999</v>
      </c>
      <c r="M7" s="36">
        <v>25.745999999999999</v>
      </c>
      <c r="N7" s="34" t="s">
        <v>89</v>
      </c>
      <c r="O7" s="34">
        <v>0</v>
      </c>
      <c r="P7" s="34">
        <v>0</v>
      </c>
      <c r="Q7" s="34" t="s">
        <v>90</v>
      </c>
      <c r="R7" s="34">
        <v>4</v>
      </c>
      <c r="S7" s="34">
        <v>4</v>
      </c>
      <c r="T7" s="34" t="s">
        <v>91</v>
      </c>
      <c r="U7" s="34">
        <v>0</v>
      </c>
      <c r="V7" s="34">
        <v>0</v>
      </c>
      <c r="W7" s="36">
        <v>61.746000000000002</v>
      </c>
      <c r="X7" s="36">
        <f t="shared" si="0"/>
        <v>29.745999999999999</v>
      </c>
      <c r="Y7" s="36">
        <f t="shared" si="1"/>
        <v>29.745999999999999</v>
      </c>
      <c r="Z7" s="34"/>
      <c r="AA7" s="34" t="s">
        <v>92</v>
      </c>
      <c r="AB7" s="34" t="s">
        <v>93</v>
      </c>
      <c r="AC7" s="34" t="s">
        <v>94</v>
      </c>
      <c r="AD7" s="33" t="s">
        <v>44</v>
      </c>
      <c r="AE7" s="37">
        <f>X7+24+8</f>
        <v>61.745999999999995</v>
      </c>
      <c r="AF7" s="37">
        <f>Y7+24+8</f>
        <v>61.745999999999995</v>
      </c>
      <c r="AG7" s="39"/>
      <c r="AH7" s="38" t="s">
        <v>44</v>
      </c>
    </row>
    <row r="8" spans="1:16383" s="2" customFormat="1" ht="198" x14ac:dyDescent="0.45">
      <c r="A8" s="33">
        <v>7</v>
      </c>
      <c r="B8" s="33" t="s">
        <v>32</v>
      </c>
      <c r="C8" s="33" t="s">
        <v>33</v>
      </c>
      <c r="D8" s="33" t="s">
        <v>103</v>
      </c>
      <c r="E8" s="33" t="s">
        <v>104</v>
      </c>
      <c r="F8" s="33" t="s">
        <v>47</v>
      </c>
      <c r="G8" s="33" t="s">
        <v>37</v>
      </c>
      <c r="H8" s="34" t="s">
        <v>105</v>
      </c>
      <c r="I8" s="34">
        <v>4</v>
      </c>
      <c r="J8" s="34">
        <v>4</v>
      </c>
      <c r="K8" s="34" t="s">
        <v>106</v>
      </c>
      <c r="L8" s="36">
        <v>25.658999999999999</v>
      </c>
      <c r="M8" s="36">
        <v>25.658999999999999</v>
      </c>
      <c r="N8" s="34" t="s">
        <v>107</v>
      </c>
      <c r="O8" s="34">
        <v>0</v>
      </c>
      <c r="P8" s="34">
        <v>0</v>
      </c>
      <c r="Q8" s="34" t="s">
        <v>108</v>
      </c>
      <c r="R8" s="34">
        <v>1.5</v>
      </c>
      <c r="S8" s="34">
        <v>1.5</v>
      </c>
      <c r="T8" s="34" t="s">
        <v>109</v>
      </c>
      <c r="U8" s="34">
        <v>0</v>
      </c>
      <c r="V8" s="34">
        <v>0</v>
      </c>
      <c r="W8" s="36">
        <v>63.157499999999999</v>
      </c>
      <c r="X8" s="36">
        <f t="shared" si="0"/>
        <v>31.158999999999999</v>
      </c>
      <c r="Y8" s="36">
        <f t="shared" si="1"/>
        <v>31.158999999999999</v>
      </c>
      <c r="Z8" s="34"/>
      <c r="AA8" s="34" t="s">
        <v>110</v>
      </c>
      <c r="AB8" s="34" t="s">
        <v>111</v>
      </c>
      <c r="AC8" s="34" t="s">
        <v>112</v>
      </c>
      <c r="AD8" s="33" t="s">
        <v>44</v>
      </c>
      <c r="AE8" s="37">
        <f>X8+24+6</f>
        <v>61.158999999999999</v>
      </c>
      <c r="AF8" s="37">
        <f>Y8+24+6</f>
        <v>61.158999999999999</v>
      </c>
      <c r="AG8" s="39"/>
      <c r="AH8" s="38" t="s">
        <v>44</v>
      </c>
    </row>
    <row r="9" spans="1:16383" s="2" customFormat="1" ht="198" x14ac:dyDescent="0.45">
      <c r="A9" s="33">
        <v>8</v>
      </c>
      <c r="B9" s="33" t="s">
        <v>32</v>
      </c>
      <c r="C9" s="33" t="s">
        <v>33</v>
      </c>
      <c r="D9" s="33" t="s">
        <v>113</v>
      </c>
      <c r="E9" s="33" t="s">
        <v>114</v>
      </c>
      <c r="F9" s="33" t="s">
        <v>36</v>
      </c>
      <c r="G9" s="33" t="s">
        <v>37</v>
      </c>
      <c r="H9" s="34" t="s">
        <v>115</v>
      </c>
      <c r="I9" s="34">
        <v>4</v>
      </c>
      <c r="J9" s="34">
        <v>4</v>
      </c>
      <c r="K9" s="34">
        <v>25.9</v>
      </c>
      <c r="L9" s="36">
        <v>25.911000000000001</v>
      </c>
      <c r="M9" s="36">
        <v>25.911000000000001</v>
      </c>
      <c r="N9" s="34" t="s">
        <v>116</v>
      </c>
      <c r="O9" s="34">
        <v>0</v>
      </c>
      <c r="P9" s="34">
        <v>0</v>
      </c>
      <c r="Q9" s="34" t="s">
        <v>117</v>
      </c>
      <c r="R9" s="34">
        <v>1.5</v>
      </c>
      <c r="S9" s="34">
        <v>1.5</v>
      </c>
      <c r="T9" s="34" t="s">
        <v>118</v>
      </c>
      <c r="U9" s="34">
        <v>0</v>
      </c>
      <c r="V9" s="34">
        <v>0</v>
      </c>
      <c r="W9" s="36">
        <v>60.4</v>
      </c>
      <c r="X9" s="36">
        <f t="shared" si="0"/>
        <v>31.411000000000001</v>
      </c>
      <c r="Y9" s="36">
        <f t="shared" si="1"/>
        <v>31.411000000000001</v>
      </c>
      <c r="Z9" s="34"/>
      <c r="AA9" s="34" t="s">
        <v>119</v>
      </c>
      <c r="AB9" s="34" t="s">
        <v>119</v>
      </c>
      <c r="AC9" s="34" t="s">
        <v>120</v>
      </c>
      <c r="AD9" s="33" t="s">
        <v>44</v>
      </c>
      <c r="AE9" s="37">
        <f>X9+24</f>
        <v>55.411000000000001</v>
      </c>
      <c r="AF9" s="37">
        <f>Y9+24</f>
        <v>55.411000000000001</v>
      </c>
      <c r="AG9" s="39"/>
      <c r="AH9" s="38" t="s">
        <v>44</v>
      </c>
    </row>
    <row r="10" spans="1:16383" s="2" customFormat="1" ht="49.5" x14ac:dyDescent="0.45">
      <c r="A10" s="33">
        <v>9</v>
      </c>
      <c r="B10" s="33" t="s">
        <v>32</v>
      </c>
      <c r="C10" s="33" t="s">
        <v>33</v>
      </c>
      <c r="D10" s="33" t="s">
        <v>121</v>
      </c>
      <c r="E10" s="33" t="s">
        <v>122</v>
      </c>
      <c r="F10" s="33" t="s">
        <v>47</v>
      </c>
      <c r="G10" s="33" t="s">
        <v>37</v>
      </c>
      <c r="H10" s="34" t="s">
        <v>123</v>
      </c>
      <c r="I10" s="34">
        <v>1</v>
      </c>
      <c r="J10" s="34">
        <v>1</v>
      </c>
      <c r="K10" s="40" t="s">
        <v>124</v>
      </c>
      <c r="L10" s="36">
        <v>25.757999999999999</v>
      </c>
      <c r="M10" s="36">
        <v>25.757999999999999</v>
      </c>
      <c r="N10" s="34" t="s">
        <v>116</v>
      </c>
      <c r="O10" s="34">
        <v>0</v>
      </c>
      <c r="P10" s="34">
        <v>0</v>
      </c>
      <c r="Q10" s="34"/>
      <c r="R10" s="34">
        <v>0</v>
      </c>
      <c r="S10" s="34">
        <v>0</v>
      </c>
      <c r="T10" s="34"/>
      <c r="U10" s="34">
        <v>0</v>
      </c>
      <c r="V10" s="34">
        <v>0</v>
      </c>
      <c r="W10" s="36">
        <v>49.758000000000003</v>
      </c>
      <c r="X10" s="36">
        <f t="shared" si="0"/>
        <v>26.757999999999999</v>
      </c>
      <c r="Y10" s="36">
        <f t="shared" si="1"/>
        <v>26.757999999999999</v>
      </c>
      <c r="Z10" s="34"/>
      <c r="AA10" s="34" t="s">
        <v>125</v>
      </c>
      <c r="AB10" s="34" t="s">
        <v>125</v>
      </c>
      <c r="AC10" s="34" t="s">
        <v>126</v>
      </c>
      <c r="AD10" s="33" t="s">
        <v>44</v>
      </c>
      <c r="AE10" s="37">
        <f>X10+24</f>
        <v>50.757999999999996</v>
      </c>
      <c r="AF10" s="37">
        <f>Y10+24</f>
        <v>50.757999999999996</v>
      </c>
      <c r="AG10" s="39"/>
      <c r="AH10" s="38" t="s">
        <v>44</v>
      </c>
    </row>
    <row r="11" spans="1:16383" s="2" customFormat="1" ht="148.5" x14ac:dyDescent="0.45">
      <c r="A11" s="33">
        <v>10</v>
      </c>
      <c r="B11" s="33" t="s">
        <v>32</v>
      </c>
      <c r="C11" s="33" t="s">
        <v>33</v>
      </c>
      <c r="D11" s="33" t="s">
        <v>127</v>
      </c>
      <c r="E11" s="33" t="s">
        <v>128</v>
      </c>
      <c r="F11" s="33" t="s">
        <v>36</v>
      </c>
      <c r="G11" s="33" t="s">
        <v>37</v>
      </c>
      <c r="H11" s="34" t="s">
        <v>129</v>
      </c>
      <c r="I11" s="34">
        <v>2</v>
      </c>
      <c r="J11" s="34">
        <v>2</v>
      </c>
      <c r="K11" s="34" t="s">
        <v>130</v>
      </c>
      <c r="L11" s="36">
        <v>26.58</v>
      </c>
      <c r="M11" s="36">
        <v>26.58</v>
      </c>
      <c r="N11" s="34" t="s">
        <v>131</v>
      </c>
      <c r="O11" s="34">
        <v>0</v>
      </c>
      <c r="P11" s="34">
        <v>0</v>
      </c>
      <c r="Q11" s="34"/>
      <c r="R11" s="34">
        <v>0</v>
      </c>
      <c r="S11" s="34">
        <v>0</v>
      </c>
      <c r="T11" s="34" t="s">
        <v>132</v>
      </c>
      <c r="U11" s="34">
        <v>8</v>
      </c>
      <c r="V11" s="34">
        <v>8</v>
      </c>
      <c r="W11" s="36">
        <v>45.58</v>
      </c>
      <c r="X11" s="36">
        <f t="shared" si="0"/>
        <v>36.58</v>
      </c>
      <c r="Y11" s="36">
        <f t="shared" si="1"/>
        <v>36.58</v>
      </c>
      <c r="Z11" s="34"/>
      <c r="AA11" s="34" t="s">
        <v>133</v>
      </c>
      <c r="AB11" s="34" t="s">
        <v>134</v>
      </c>
      <c r="AC11" s="34" t="s">
        <v>43</v>
      </c>
      <c r="AD11" s="33" t="s">
        <v>44</v>
      </c>
      <c r="AE11" s="37">
        <f>X11+2+7</f>
        <v>45.58</v>
      </c>
      <c r="AF11" s="37">
        <f>Y11+2+7</f>
        <v>45.58</v>
      </c>
      <c r="AG11" s="39"/>
      <c r="AH11" s="38" t="s">
        <v>44</v>
      </c>
    </row>
    <row r="12" spans="1:16383" s="2" customFormat="1" ht="82.5" x14ac:dyDescent="0.45">
      <c r="A12" s="41">
        <v>11</v>
      </c>
      <c r="B12" s="41" t="s">
        <v>32</v>
      </c>
      <c r="C12" s="41" t="s">
        <v>33</v>
      </c>
      <c r="D12" s="41" t="s">
        <v>135</v>
      </c>
      <c r="E12" s="41" t="s">
        <v>136</v>
      </c>
      <c r="F12" s="41" t="s">
        <v>47</v>
      </c>
      <c r="G12" s="41" t="s">
        <v>37</v>
      </c>
      <c r="H12" s="42" t="s">
        <v>137</v>
      </c>
      <c r="I12" s="42">
        <v>3</v>
      </c>
      <c r="J12" s="42">
        <v>3</v>
      </c>
      <c r="K12" s="42" t="s">
        <v>138</v>
      </c>
      <c r="L12" s="43">
        <v>26.433</v>
      </c>
      <c r="M12" s="43">
        <v>26.433</v>
      </c>
      <c r="N12" s="42" t="s">
        <v>139</v>
      </c>
      <c r="O12" s="42">
        <v>0</v>
      </c>
      <c r="P12" s="42">
        <v>0</v>
      </c>
      <c r="Q12" s="42" t="s">
        <v>140</v>
      </c>
      <c r="R12" s="42">
        <v>2</v>
      </c>
      <c r="S12" s="42">
        <v>2</v>
      </c>
      <c r="T12" s="42"/>
      <c r="U12" s="42">
        <v>0</v>
      </c>
      <c r="V12" s="42">
        <v>0</v>
      </c>
      <c r="W12" s="43">
        <v>40.43</v>
      </c>
      <c r="X12" s="43">
        <f t="shared" si="0"/>
        <v>31.433</v>
      </c>
      <c r="Y12" s="43">
        <f t="shared" si="1"/>
        <v>31.433</v>
      </c>
      <c r="Z12" s="42"/>
      <c r="AA12" s="42" t="s">
        <v>141</v>
      </c>
      <c r="AB12" s="42" t="s">
        <v>141</v>
      </c>
      <c r="AC12" s="42" t="s">
        <v>120</v>
      </c>
      <c r="AD12" s="41" t="s">
        <v>44</v>
      </c>
      <c r="AE12" s="44">
        <f>X12+9</f>
        <v>40.433</v>
      </c>
      <c r="AF12" s="44">
        <f>Y12+9</f>
        <v>40.433</v>
      </c>
      <c r="AG12" s="45"/>
      <c r="AH12" s="46" t="s">
        <v>44</v>
      </c>
    </row>
    <row r="13" spans="1:16383" s="2" customFormat="1" ht="49.5" x14ac:dyDescent="0.45">
      <c r="A13" s="41">
        <v>12</v>
      </c>
      <c r="B13" s="41" t="s">
        <v>32</v>
      </c>
      <c r="C13" s="41" t="s">
        <v>33</v>
      </c>
      <c r="D13" s="41" t="s">
        <v>142</v>
      </c>
      <c r="E13" s="41" t="s">
        <v>143</v>
      </c>
      <c r="F13" s="41" t="s">
        <v>47</v>
      </c>
      <c r="G13" s="41" t="s">
        <v>37</v>
      </c>
      <c r="H13" s="42">
        <v>0</v>
      </c>
      <c r="I13" s="42">
        <v>0</v>
      </c>
      <c r="J13" s="42">
        <v>0</v>
      </c>
      <c r="K13" s="42">
        <f>73.17*0.3</f>
        <v>21.951000000000001</v>
      </c>
      <c r="L13" s="43">
        <v>21.951000000000001</v>
      </c>
      <c r="M13" s="43">
        <v>21.951000000000001</v>
      </c>
      <c r="N13" s="42" t="s">
        <v>144</v>
      </c>
      <c r="O13" s="42">
        <v>18</v>
      </c>
      <c r="P13" s="42">
        <v>18</v>
      </c>
      <c r="Q13" s="42"/>
      <c r="R13" s="42">
        <v>0</v>
      </c>
      <c r="S13" s="42">
        <v>0</v>
      </c>
      <c r="T13" s="42"/>
      <c r="U13" s="42">
        <v>0</v>
      </c>
      <c r="V13" s="42">
        <v>0</v>
      </c>
      <c r="W13" s="43">
        <v>39.950000000000003</v>
      </c>
      <c r="X13" s="43">
        <f t="shared" si="0"/>
        <v>39.951000000000001</v>
      </c>
      <c r="Y13" s="43">
        <f t="shared" si="1"/>
        <v>39.951000000000001</v>
      </c>
      <c r="Z13" s="42"/>
      <c r="AA13" s="42"/>
      <c r="AB13" s="42"/>
      <c r="AC13" s="42" t="s">
        <v>145</v>
      </c>
      <c r="AD13" s="41" t="s">
        <v>44</v>
      </c>
      <c r="AE13" s="44">
        <f>X13</f>
        <v>39.951000000000001</v>
      </c>
      <c r="AF13" s="44">
        <f>Y13</f>
        <v>39.951000000000001</v>
      </c>
      <c r="AG13" s="45"/>
      <c r="AH13" s="46" t="s">
        <v>44</v>
      </c>
    </row>
    <row r="14" spans="1:16383" s="9" customFormat="1" ht="99" x14ac:dyDescent="0.45">
      <c r="A14" s="41">
        <v>13</v>
      </c>
      <c r="B14" s="41" t="s">
        <v>32</v>
      </c>
      <c r="C14" s="41" t="s">
        <v>33</v>
      </c>
      <c r="D14" s="41" t="s">
        <v>78</v>
      </c>
      <c r="E14" s="41" t="s">
        <v>79</v>
      </c>
      <c r="F14" s="41" t="s">
        <v>36</v>
      </c>
      <c r="G14" s="41" t="s">
        <v>37</v>
      </c>
      <c r="H14" s="42" t="s">
        <v>80</v>
      </c>
      <c r="I14" s="42">
        <v>2</v>
      </c>
      <c r="J14" s="42">
        <v>2</v>
      </c>
      <c r="K14" s="42" t="s">
        <v>81</v>
      </c>
      <c r="L14" s="43">
        <v>25.879000000000001</v>
      </c>
      <c r="M14" s="43">
        <v>25.879000000000001</v>
      </c>
      <c r="N14" s="42" t="s">
        <v>82</v>
      </c>
      <c r="O14" s="42">
        <v>0</v>
      </c>
      <c r="P14" s="42">
        <v>0</v>
      </c>
      <c r="Q14" s="42" t="s">
        <v>83</v>
      </c>
      <c r="R14" s="42">
        <v>1</v>
      </c>
      <c r="S14" s="42">
        <v>1</v>
      </c>
      <c r="T14" s="42"/>
      <c r="U14" s="42">
        <v>0</v>
      </c>
      <c r="V14" s="42">
        <v>0</v>
      </c>
      <c r="W14" s="43">
        <v>61.878999999999998</v>
      </c>
      <c r="X14" s="43">
        <f t="shared" si="0"/>
        <v>28.879000000000001</v>
      </c>
      <c r="Y14" s="43">
        <f t="shared" si="1"/>
        <v>28.879000000000001</v>
      </c>
      <c r="Z14" s="42"/>
      <c r="AA14" s="42" t="s">
        <v>84</v>
      </c>
      <c r="AB14" s="42" t="s">
        <v>84</v>
      </c>
      <c r="AC14" s="42" t="s">
        <v>85</v>
      </c>
      <c r="AD14" s="41" t="s">
        <v>44</v>
      </c>
      <c r="AE14" s="44">
        <f>61.88-24</f>
        <v>37.880000000000003</v>
      </c>
      <c r="AF14" s="44">
        <v>37.880000000000003</v>
      </c>
      <c r="AG14" s="45" t="s">
        <v>177</v>
      </c>
      <c r="AH14" s="46" t="s">
        <v>44</v>
      </c>
    </row>
    <row r="15" spans="1:16383" s="2" customFormat="1" ht="82.5" x14ac:dyDescent="0.45">
      <c r="A15" s="41">
        <v>14</v>
      </c>
      <c r="B15" s="41" t="s">
        <v>32</v>
      </c>
      <c r="C15" s="41" t="s">
        <v>33</v>
      </c>
      <c r="D15" s="41" t="s">
        <v>146</v>
      </c>
      <c r="E15" s="41" t="s">
        <v>147</v>
      </c>
      <c r="F15" s="41" t="s">
        <v>36</v>
      </c>
      <c r="G15" s="41" t="s">
        <v>37</v>
      </c>
      <c r="H15" s="42" t="s">
        <v>148</v>
      </c>
      <c r="I15" s="42">
        <v>4</v>
      </c>
      <c r="J15" s="42">
        <v>4</v>
      </c>
      <c r="K15" s="42" t="s">
        <v>149</v>
      </c>
      <c r="L15" s="43">
        <v>25.218</v>
      </c>
      <c r="M15" s="43">
        <v>25.218</v>
      </c>
      <c r="N15" s="42" t="s">
        <v>150</v>
      </c>
      <c r="O15" s="42">
        <v>0</v>
      </c>
      <c r="P15" s="42">
        <v>0</v>
      </c>
      <c r="Q15" s="42"/>
      <c r="R15" s="42">
        <v>0</v>
      </c>
      <c r="S15" s="42">
        <v>0</v>
      </c>
      <c r="T15" s="42"/>
      <c r="U15" s="42">
        <v>0</v>
      </c>
      <c r="V15" s="42">
        <v>0</v>
      </c>
      <c r="W15" s="43">
        <v>36.22</v>
      </c>
      <c r="X15" s="43">
        <f t="shared" si="0"/>
        <v>29.218</v>
      </c>
      <c r="Y15" s="43">
        <f t="shared" si="1"/>
        <v>29.218</v>
      </c>
      <c r="Z15" s="42"/>
      <c r="AA15" s="42" t="s">
        <v>141</v>
      </c>
      <c r="AB15" s="42" t="s">
        <v>141</v>
      </c>
      <c r="AC15" s="42" t="s">
        <v>151</v>
      </c>
      <c r="AD15" s="41" t="s">
        <v>44</v>
      </c>
      <c r="AE15" s="44">
        <f>X15+7</f>
        <v>36.218000000000004</v>
      </c>
      <c r="AF15" s="44">
        <f>Y15+7</f>
        <v>36.218000000000004</v>
      </c>
      <c r="AG15" s="45"/>
      <c r="AH15" s="46" t="s">
        <v>44</v>
      </c>
    </row>
    <row r="16" spans="1:16383" s="2" customFormat="1" ht="66" x14ac:dyDescent="0.45">
      <c r="A16" s="41">
        <v>15</v>
      </c>
      <c r="B16" s="41" t="s">
        <v>32</v>
      </c>
      <c r="C16" s="41" t="s">
        <v>33</v>
      </c>
      <c r="D16" s="41" t="s">
        <v>152</v>
      </c>
      <c r="E16" s="41" t="s">
        <v>153</v>
      </c>
      <c r="F16" s="41" t="s">
        <v>36</v>
      </c>
      <c r="G16" s="41" t="s">
        <v>37</v>
      </c>
      <c r="H16" s="42" t="s">
        <v>154</v>
      </c>
      <c r="I16" s="42">
        <v>2</v>
      </c>
      <c r="J16" s="42">
        <v>2</v>
      </c>
      <c r="K16" s="42">
        <v>83.66</v>
      </c>
      <c r="L16" s="43">
        <v>25.097999999999999</v>
      </c>
      <c r="M16" s="43">
        <v>25.097999999999999</v>
      </c>
      <c r="N16" s="42"/>
      <c r="O16" s="42">
        <v>0</v>
      </c>
      <c r="P16" s="42">
        <v>0</v>
      </c>
      <c r="Q16" s="42"/>
      <c r="R16" s="42">
        <v>0</v>
      </c>
      <c r="S16" s="42">
        <v>0</v>
      </c>
      <c r="T16" s="42" t="s">
        <v>155</v>
      </c>
      <c r="U16" s="42">
        <v>0</v>
      </c>
      <c r="V16" s="42">
        <v>0</v>
      </c>
      <c r="W16" s="43">
        <v>35.097999999999999</v>
      </c>
      <c r="X16" s="43">
        <f t="shared" si="0"/>
        <v>27.097999999999999</v>
      </c>
      <c r="Y16" s="43">
        <f t="shared" si="1"/>
        <v>27.097999999999999</v>
      </c>
      <c r="Z16" s="42"/>
      <c r="AA16" s="42" t="s">
        <v>156</v>
      </c>
      <c r="AB16" s="42" t="s">
        <v>156</v>
      </c>
      <c r="AC16" s="42" t="s">
        <v>157</v>
      </c>
      <c r="AD16" s="41" t="s">
        <v>44</v>
      </c>
      <c r="AE16" s="44">
        <f>X16+8</f>
        <v>35.097999999999999</v>
      </c>
      <c r="AF16" s="44">
        <f>Y16+8</f>
        <v>35.097999999999999</v>
      </c>
      <c r="AG16" s="45"/>
      <c r="AH16" s="46" t="s">
        <v>44</v>
      </c>
    </row>
    <row r="17" spans="1:34" s="2" customFormat="1" ht="66" x14ac:dyDescent="0.45">
      <c r="A17" s="41">
        <v>16</v>
      </c>
      <c r="B17" s="41" t="s">
        <v>32</v>
      </c>
      <c r="C17" s="41" t="s">
        <v>33</v>
      </c>
      <c r="D17" s="41" t="s">
        <v>158</v>
      </c>
      <c r="E17" s="41" t="s">
        <v>159</v>
      </c>
      <c r="F17" s="41" t="s">
        <v>36</v>
      </c>
      <c r="G17" s="41" t="s">
        <v>72</v>
      </c>
      <c r="H17" s="42" t="s">
        <v>160</v>
      </c>
      <c r="I17" s="42">
        <v>1</v>
      </c>
      <c r="J17" s="42">
        <v>1</v>
      </c>
      <c r="K17" s="42" t="s">
        <v>161</v>
      </c>
      <c r="L17" s="43">
        <v>26.292000000000002</v>
      </c>
      <c r="M17" s="43">
        <v>26.292000000000002</v>
      </c>
      <c r="N17" s="42" t="s">
        <v>131</v>
      </c>
      <c r="O17" s="42">
        <v>5</v>
      </c>
      <c r="P17" s="42">
        <v>5</v>
      </c>
      <c r="Q17" s="42"/>
      <c r="R17" s="42">
        <v>0</v>
      </c>
      <c r="S17" s="42">
        <v>0</v>
      </c>
      <c r="T17" s="42"/>
      <c r="U17" s="42">
        <v>0</v>
      </c>
      <c r="V17" s="42">
        <v>0</v>
      </c>
      <c r="W17" s="43">
        <v>34.29</v>
      </c>
      <c r="X17" s="43">
        <f t="shared" si="0"/>
        <v>32.292000000000002</v>
      </c>
      <c r="Y17" s="43">
        <f t="shared" si="1"/>
        <v>32.292000000000002</v>
      </c>
      <c r="Z17" s="42"/>
      <c r="AA17" s="42" t="s">
        <v>162</v>
      </c>
      <c r="AB17" s="42" t="s">
        <v>162</v>
      </c>
      <c r="AC17" s="42" t="s">
        <v>163</v>
      </c>
      <c r="AD17" s="41" t="s">
        <v>44</v>
      </c>
      <c r="AE17" s="44">
        <f>X17</f>
        <v>32.292000000000002</v>
      </c>
      <c r="AF17" s="44">
        <f>Y17</f>
        <v>32.292000000000002</v>
      </c>
      <c r="AG17" s="45"/>
      <c r="AH17" s="46" t="s">
        <v>44</v>
      </c>
    </row>
    <row r="18" spans="1:34" s="2" customFormat="1" ht="148.5" x14ac:dyDescent="0.45">
      <c r="A18" s="41">
        <v>17</v>
      </c>
      <c r="B18" s="41" t="s">
        <v>32</v>
      </c>
      <c r="C18" s="41" t="s">
        <v>33</v>
      </c>
      <c r="D18" s="41" t="s">
        <v>95</v>
      </c>
      <c r="E18" s="41" t="s">
        <v>96</v>
      </c>
      <c r="F18" s="41" t="s">
        <v>36</v>
      </c>
      <c r="G18" s="41" t="s">
        <v>37</v>
      </c>
      <c r="H18" s="42" t="s">
        <v>97</v>
      </c>
      <c r="I18" s="42">
        <v>4</v>
      </c>
      <c r="J18" s="42">
        <v>4</v>
      </c>
      <c r="K18" s="42" t="s">
        <v>98</v>
      </c>
      <c r="L18" s="43">
        <v>27.6</v>
      </c>
      <c r="M18" s="43">
        <v>27.6</v>
      </c>
      <c r="N18" s="42" t="s">
        <v>99</v>
      </c>
      <c r="O18" s="42">
        <v>0</v>
      </c>
      <c r="P18" s="42">
        <v>0</v>
      </c>
      <c r="Q18" s="42" t="s">
        <v>83</v>
      </c>
      <c r="R18" s="42">
        <v>0</v>
      </c>
      <c r="S18" s="42">
        <v>0</v>
      </c>
      <c r="T18" s="42"/>
      <c r="U18" s="42">
        <v>0</v>
      </c>
      <c r="V18" s="42">
        <v>0</v>
      </c>
      <c r="W18" s="43">
        <v>62.6</v>
      </c>
      <c r="X18" s="43">
        <f t="shared" si="0"/>
        <v>31.6</v>
      </c>
      <c r="Y18" s="43">
        <f t="shared" si="1"/>
        <v>31.6</v>
      </c>
      <c r="Z18" s="42"/>
      <c r="AA18" s="42" t="s">
        <v>100</v>
      </c>
      <c r="AB18" s="42" t="s">
        <v>101</v>
      </c>
      <c r="AC18" s="42" t="s">
        <v>102</v>
      </c>
      <c r="AD18" s="41" t="s">
        <v>44</v>
      </c>
      <c r="AE18" s="44">
        <v>31.6</v>
      </c>
      <c r="AF18" s="44">
        <v>31.6</v>
      </c>
      <c r="AG18" s="45" t="s">
        <v>177</v>
      </c>
      <c r="AH18" s="46" t="s">
        <v>44</v>
      </c>
    </row>
    <row r="19" spans="1:34" s="2" customFormat="1" ht="99" x14ac:dyDescent="0.45">
      <c r="A19" s="41">
        <v>18</v>
      </c>
      <c r="B19" s="41" t="s">
        <v>32</v>
      </c>
      <c r="C19" s="41" t="s">
        <v>33</v>
      </c>
      <c r="D19" s="41" t="s">
        <v>164</v>
      </c>
      <c r="E19" s="41" t="s">
        <v>165</v>
      </c>
      <c r="F19" s="41" t="s">
        <v>36</v>
      </c>
      <c r="G19" s="41" t="s">
        <v>37</v>
      </c>
      <c r="H19" s="42" t="s">
        <v>166</v>
      </c>
      <c r="I19" s="42">
        <v>3</v>
      </c>
      <c r="J19" s="42">
        <v>3</v>
      </c>
      <c r="K19" s="42">
        <v>86.42</v>
      </c>
      <c r="L19" s="43">
        <f>K19*0.3</f>
        <v>25.925999999999998</v>
      </c>
      <c r="M19" s="43">
        <v>25.925999999999998</v>
      </c>
      <c r="N19" s="42" t="s">
        <v>150</v>
      </c>
      <c r="O19" s="42">
        <v>0</v>
      </c>
      <c r="P19" s="42">
        <v>0</v>
      </c>
      <c r="Q19" s="42"/>
      <c r="R19" s="42">
        <v>0</v>
      </c>
      <c r="S19" s="42">
        <v>0</v>
      </c>
      <c r="T19" s="42"/>
      <c r="U19" s="42">
        <v>0</v>
      </c>
      <c r="V19" s="42">
        <v>0</v>
      </c>
      <c r="W19" s="43">
        <f>3+L19+7</f>
        <v>35.926000000000002</v>
      </c>
      <c r="X19" s="43">
        <f t="shared" si="0"/>
        <v>28.925999999999998</v>
      </c>
      <c r="Y19" s="43">
        <f t="shared" si="1"/>
        <v>28.925999999999998</v>
      </c>
      <c r="Z19" s="42"/>
      <c r="AA19" s="42" t="s">
        <v>84</v>
      </c>
      <c r="AB19" s="42" t="s">
        <v>84</v>
      </c>
      <c r="AC19" s="42" t="s">
        <v>102</v>
      </c>
      <c r="AD19" s="41" t="s">
        <v>44</v>
      </c>
      <c r="AE19" s="44">
        <f t="shared" ref="AE19:AF22" si="2">X19</f>
        <v>28.925999999999998</v>
      </c>
      <c r="AF19" s="44">
        <f t="shared" si="2"/>
        <v>28.925999999999998</v>
      </c>
      <c r="AG19" s="45"/>
      <c r="AH19" s="46" t="s">
        <v>44</v>
      </c>
    </row>
    <row r="20" spans="1:34" s="2" customFormat="1" ht="49.5" x14ac:dyDescent="0.45">
      <c r="A20" s="41">
        <v>19</v>
      </c>
      <c r="B20" s="41" t="s">
        <v>32</v>
      </c>
      <c r="C20" s="41" t="s">
        <v>33</v>
      </c>
      <c r="D20" s="41" t="s">
        <v>167</v>
      </c>
      <c r="E20" s="41" t="s">
        <v>168</v>
      </c>
      <c r="F20" s="41" t="s">
        <v>47</v>
      </c>
      <c r="G20" s="41" t="s">
        <v>37</v>
      </c>
      <c r="H20" s="42" t="s">
        <v>123</v>
      </c>
      <c r="I20" s="42">
        <v>1</v>
      </c>
      <c r="J20" s="42">
        <v>1</v>
      </c>
      <c r="K20" s="42" t="s">
        <v>169</v>
      </c>
      <c r="L20" s="43">
        <v>26.315999999999999</v>
      </c>
      <c r="M20" s="43">
        <v>26.315999999999999</v>
      </c>
      <c r="N20" s="42"/>
      <c r="O20" s="42">
        <v>0</v>
      </c>
      <c r="P20" s="42">
        <v>0</v>
      </c>
      <c r="Q20" s="42"/>
      <c r="R20" s="42">
        <v>0</v>
      </c>
      <c r="S20" s="42">
        <v>0</v>
      </c>
      <c r="T20" s="42"/>
      <c r="U20" s="42">
        <v>0</v>
      </c>
      <c r="V20" s="42">
        <v>0</v>
      </c>
      <c r="W20" s="43">
        <v>27.3</v>
      </c>
      <c r="X20" s="43">
        <f t="shared" si="0"/>
        <v>27.315999999999999</v>
      </c>
      <c r="Y20" s="43">
        <f t="shared" si="1"/>
        <v>27.315999999999999</v>
      </c>
      <c r="Z20" s="42"/>
      <c r="AA20" s="42"/>
      <c r="AB20" s="42"/>
      <c r="AC20" s="42" t="s">
        <v>170</v>
      </c>
      <c r="AD20" s="41" t="s">
        <v>44</v>
      </c>
      <c r="AE20" s="44">
        <f t="shared" si="2"/>
        <v>27.315999999999999</v>
      </c>
      <c r="AF20" s="44">
        <f t="shared" si="2"/>
        <v>27.315999999999999</v>
      </c>
      <c r="AG20" s="45"/>
      <c r="AH20" s="46" t="s">
        <v>44</v>
      </c>
    </row>
    <row r="21" spans="1:34" s="2" customFormat="1" ht="16.5" x14ac:dyDescent="0.45">
      <c r="A21" s="41">
        <v>20</v>
      </c>
      <c r="B21" s="41" t="s">
        <v>32</v>
      </c>
      <c r="C21" s="41" t="s">
        <v>33</v>
      </c>
      <c r="D21" s="41" t="s">
        <v>171</v>
      </c>
      <c r="E21" s="41" t="s">
        <v>172</v>
      </c>
      <c r="F21" s="41" t="s">
        <v>47</v>
      </c>
      <c r="G21" s="41" t="s">
        <v>37</v>
      </c>
      <c r="H21" s="42"/>
      <c r="I21" s="42">
        <v>0</v>
      </c>
      <c r="J21" s="42">
        <v>0</v>
      </c>
      <c r="K21" s="42">
        <v>81.78</v>
      </c>
      <c r="L21" s="43">
        <f>K21*0.3</f>
        <v>24.533999999999999</v>
      </c>
      <c r="M21" s="43">
        <v>24.533999999999999</v>
      </c>
      <c r="N21" s="42"/>
      <c r="O21" s="42">
        <v>0</v>
      </c>
      <c r="P21" s="42">
        <v>0</v>
      </c>
      <c r="Q21" s="42"/>
      <c r="R21" s="42">
        <v>0</v>
      </c>
      <c r="S21" s="42">
        <v>0</v>
      </c>
      <c r="T21" s="42"/>
      <c r="U21" s="42">
        <v>0</v>
      </c>
      <c r="V21" s="42">
        <v>0</v>
      </c>
      <c r="W21" s="43">
        <v>24.53</v>
      </c>
      <c r="X21" s="43">
        <f t="shared" si="0"/>
        <v>24.533999999999999</v>
      </c>
      <c r="Y21" s="43">
        <f t="shared" si="1"/>
        <v>24.533999999999999</v>
      </c>
      <c r="Z21" s="42"/>
      <c r="AA21" s="42"/>
      <c r="AB21" s="42"/>
      <c r="AC21" s="42" t="s">
        <v>170</v>
      </c>
      <c r="AD21" s="41" t="s">
        <v>44</v>
      </c>
      <c r="AE21" s="44">
        <f t="shared" si="2"/>
        <v>24.533999999999999</v>
      </c>
      <c r="AF21" s="44">
        <f t="shared" si="2"/>
        <v>24.533999999999999</v>
      </c>
      <c r="AG21" s="45"/>
      <c r="AH21" s="46" t="s">
        <v>44</v>
      </c>
    </row>
    <row r="22" spans="1:34" s="2" customFormat="1" ht="49.5" x14ac:dyDescent="0.45">
      <c r="A22" s="41">
        <v>21</v>
      </c>
      <c r="B22" s="41" t="s">
        <v>32</v>
      </c>
      <c r="C22" s="41" t="s">
        <v>33</v>
      </c>
      <c r="D22" s="41" t="s">
        <v>173</v>
      </c>
      <c r="E22" s="41" t="s">
        <v>174</v>
      </c>
      <c r="F22" s="41" t="s">
        <v>47</v>
      </c>
      <c r="G22" s="41" t="s">
        <v>37</v>
      </c>
      <c r="H22" s="42" t="s">
        <v>175</v>
      </c>
      <c r="I22" s="42">
        <v>2</v>
      </c>
      <c r="J22" s="42">
        <v>2</v>
      </c>
      <c r="K22" s="42" t="s">
        <v>176</v>
      </c>
      <c r="L22" s="43">
        <v>21.986999999999998</v>
      </c>
      <c r="M22" s="43">
        <v>21.986999999999998</v>
      </c>
      <c r="N22" s="42"/>
      <c r="O22" s="42">
        <v>0</v>
      </c>
      <c r="P22" s="42">
        <v>0</v>
      </c>
      <c r="Q22" s="42"/>
      <c r="R22" s="42">
        <v>0</v>
      </c>
      <c r="S22" s="42">
        <v>0</v>
      </c>
      <c r="T22" s="42"/>
      <c r="U22" s="42">
        <v>0</v>
      </c>
      <c r="V22" s="42">
        <v>0</v>
      </c>
      <c r="W22" s="43">
        <v>23.99</v>
      </c>
      <c r="X22" s="43">
        <f t="shared" si="0"/>
        <v>23.986999999999998</v>
      </c>
      <c r="Y22" s="43">
        <f t="shared" si="1"/>
        <v>23.986999999999998</v>
      </c>
      <c r="Z22" s="42"/>
      <c r="AA22" s="42"/>
      <c r="AB22" s="42"/>
      <c r="AC22" s="42" t="s">
        <v>53</v>
      </c>
      <c r="AD22" s="41" t="s">
        <v>44</v>
      </c>
      <c r="AE22" s="44">
        <f t="shared" si="2"/>
        <v>23.986999999999998</v>
      </c>
      <c r="AF22" s="44">
        <f t="shared" si="2"/>
        <v>23.986999999999998</v>
      </c>
      <c r="AG22" s="45"/>
      <c r="AH22" s="46" t="s">
        <v>44</v>
      </c>
    </row>
  </sheetData>
  <sortState xmlns:xlrd2="http://schemas.microsoft.com/office/spreadsheetml/2017/richdata2" ref="A2:AH22">
    <sortCondition descending="1" ref="AE1:AE22"/>
  </sortState>
  <phoneticPr fontId="8" type="noConversion"/>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AFCE-7842-475D-987B-95BB1A563532}">
  <dimension ref="A1:AI11"/>
  <sheetViews>
    <sheetView zoomScale="40" zoomScaleNormal="40" workbookViewId="0">
      <selection activeCell="X20" sqref="X20"/>
    </sheetView>
  </sheetViews>
  <sheetFormatPr defaultRowHeight="16.5" x14ac:dyDescent="0.45"/>
  <cols>
    <col min="4" max="4" width="15.69140625" bestFit="1" customWidth="1"/>
    <col min="7" max="7" width="16.61328125" bestFit="1" customWidth="1"/>
    <col min="31" max="31" width="16.61328125" bestFit="1" customWidth="1"/>
    <col min="35" max="35" width="15.07421875" bestFit="1" customWidth="1"/>
  </cols>
  <sheetData>
    <row r="1" spans="1:35" ht="120" x14ac:dyDescent="0.45">
      <c r="A1" s="17" t="s">
        <v>0</v>
      </c>
      <c r="B1" s="17" t="s">
        <v>1</v>
      </c>
      <c r="C1" s="17" t="s">
        <v>2</v>
      </c>
      <c r="D1" s="17" t="s">
        <v>3</v>
      </c>
      <c r="E1" s="17" t="s">
        <v>4</v>
      </c>
      <c r="F1" s="17" t="s">
        <v>5</v>
      </c>
      <c r="G1" s="17" t="s">
        <v>6</v>
      </c>
      <c r="H1" s="17" t="s">
        <v>178</v>
      </c>
      <c r="I1" s="17" t="s">
        <v>179</v>
      </c>
      <c r="J1" s="17" t="s">
        <v>180</v>
      </c>
      <c r="K1" s="17" t="s">
        <v>181</v>
      </c>
      <c r="L1" s="17" t="s">
        <v>10</v>
      </c>
      <c r="M1" s="18" t="s">
        <v>182</v>
      </c>
      <c r="N1" s="18" t="s">
        <v>183</v>
      </c>
      <c r="O1" s="17" t="s">
        <v>13</v>
      </c>
      <c r="P1" s="18" t="s">
        <v>184</v>
      </c>
      <c r="Q1" s="18" t="s">
        <v>185</v>
      </c>
      <c r="R1" s="17" t="s">
        <v>16</v>
      </c>
      <c r="S1" s="18" t="s">
        <v>186</v>
      </c>
      <c r="T1" s="18" t="s">
        <v>187</v>
      </c>
      <c r="U1" s="17" t="s">
        <v>19</v>
      </c>
      <c r="V1" s="18" t="s">
        <v>188</v>
      </c>
      <c r="W1" s="18" t="s">
        <v>189</v>
      </c>
      <c r="X1" s="19" t="s">
        <v>22</v>
      </c>
      <c r="Y1" s="20" t="s">
        <v>190</v>
      </c>
      <c r="Z1" s="20" t="s">
        <v>191</v>
      </c>
      <c r="AA1" s="17" t="s">
        <v>25</v>
      </c>
      <c r="AB1" s="18" t="s">
        <v>192</v>
      </c>
      <c r="AC1" s="18" t="s">
        <v>193</v>
      </c>
      <c r="AD1" s="17" t="s">
        <v>28</v>
      </c>
      <c r="AE1" s="22" t="s">
        <v>29</v>
      </c>
      <c r="AF1" s="17" t="s">
        <v>194</v>
      </c>
      <c r="AG1" s="17" t="s">
        <v>260</v>
      </c>
      <c r="AH1" s="17" t="s">
        <v>195</v>
      </c>
      <c r="AI1" s="17" t="s">
        <v>31</v>
      </c>
    </row>
    <row r="2" spans="1:35" x14ac:dyDescent="0.45">
      <c r="A2" s="47">
        <v>1</v>
      </c>
      <c r="B2" s="47" t="s">
        <v>32</v>
      </c>
      <c r="C2" s="48" t="s">
        <v>254</v>
      </c>
      <c r="D2" s="47">
        <v>20242145055</v>
      </c>
      <c r="E2" s="47" t="s">
        <v>255</v>
      </c>
      <c r="F2" s="47" t="s">
        <v>36</v>
      </c>
      <c r="G2" s="47" t="s">
        <v>37</v>
      </c>
      <c r="H2" s="48" t="s">
        <v>197</v>
      </c>
      <c r="I2" s="47" t="s">
        <v>253</v>
      </c>
      <c r="J2" s="49"/>
      <c r="K2" s="49">
        <v>94.17</v>
      </c>
      <c r="L2" s="49">
        <v>94.17</v>
      </c>
      <c r="M2" s="50">
        <v>93.95</v>
      </c>
      <c r="N2" s="51">
        <v>93.95</v>
      </c>
      <c r="O2" s="47">
        <v>0</v>
      </c>
      <c r="P2" s="47">
        <v>0</v>
      </c>
      <c r="Q2" s="47">
        <v>0</v>
      </c>
      <c r="R2" s="47">
        <v>0</v>
      </c>
      <c r="S2" s="47">
        <v>0</v>
      </c>
      <c r="T2" s="47">
        <v>0</v>
      </c>
      <c r="U2" s="47">
        <v>0</v>
      </c>
      <c r="V2" s="47">
        <v>0</v>
      </c>
      <c r="W2" s="47">
        <v>0</v>
      </c>
      <c r="X2" s="47">
        <v>94.17</v>
      </c>
      <c r="Y2" s="52">
        <v>93.95</v>
      </c>
      <c r="Z2" s="52">
        <v>93.95</v>
      </c>
      <c r="AA2" s="47"/>
      <c r="AB2" s="47" t="s">
        <v>253</v>
      </c>
      <c r="AC2" s="47" t="s">
        <v>253</v>
      </c>
      <c r="AD2" s="47" t="s">
        <v>256</v>
      </c>
      <c r="AE2" s="47" t="s">
        <v>234</v>
      </c>
      <c r="AF2" s="52">
        <v>93.95</v>
      </c>
      <c r="AG2" s="52">
        <v>93.95</v>
      </c>
      <c r="AH2" s="49"/>
      <c r="AI2" s="48" t="s">
        <v>257</v>
      </c>
    </row>
    <row r="3" spans="1:35" x14ac:dyDescent="0.45">
      <c r="A3" s="47">
        <v>2</v>
      </c>
      <c r="B3" s="48" t="s">
        <v>32</v>
      </c>
      <c r="C3" s="48" t="s">
        <v>254</v>
      </c>
      <c r="D3" s="47">
        <v>20242145005</v>
      </c>
      <c r="E3" s="48" t="s">
        <v>258</v>
      </c>
      <c r="F3" s="48" t="s">
        <v>36</v>
      </c>
      <c r="G3" s="48" t="s">
        <v>37</v>
      </c>
      <c r="H3" s="48" t="s">
        <v>197</v>
      </c>
      <c r="I3" s="48" t="s">
        <v>253</v>
      </c>
      <c r="J3" s="47"/>
      <c r="K3" s="47">
        <v>93.9</v>
      </c>
      <c r="L3" s="47">
        <v>93.9</v>
      </c>
      <c r="M3" s="51">
        <v>93.9</v>
      </c>
      <c r="N3" s="51">
        <v>93.9</v>
      </c>
      <c r="O3" s="47">
        <v>0</v>
      </c>
      <c r="P3" s="47">
        <v>0</v>
      </c>
      <c r="Q3" s="47">
        <v>0</v>
      </c>
      <c r="R3" s="47">
        <v>0</v>
      </c>
      <c r="S3" s="47">
        <v>0</v>
      </c>
      <c r="T3" s="47">
        <v>0</v>
      </c>
      <c r="U3" s="47">
        <v>0</v>
      </c>
      <c r="V3" s="47">
        <v>0</v>
      </c>
      <c r="W3" s="47">
        <v>0</v>
      </c>
      <c r="X3" s="47">
        <v>93.9</v>
      </c>
      <c r="Y3" s="52">
        <v>93.9</v>
      </c>
      <c r="Z3" s="52">
        <v>93.9</v>
      </c>
      <c r="AA3" s="47"/>
      <c r="AB3" s="47" t="s">
        <v>253</v>
      </c>
      <c r="AC3" s="47" t="s">
        <v>253</v>
      </c>
      <c r="AD3" s="48" t="s">
        <v>170</v>
      </c>
      <c r="AE3" s="47" t="s">
        <v>234</v>
      </c>
      <c r="AF3" s="52">
        <v>93.9</v>
      </c>
      <c r="AG3" s="52">
        <v>93.9</v>
      </c>
      <c r="AH3" s="49"/>
      <c r="AI3" s="48" t="s">
        <v>257</v>
      </c>
    </row>
    <row r="4" spans="1:35" x14ac:dyDescent="0.45">
      <c r="A4" s="47">
        <v>3</v>
      </c>
      <c r="B4" s="47" t="s">
        <v>32</v>
      </c>
      <c r="C4" s="48" t="s">
        <v>338</v>
      </c>
      <c r="D4" s="47" t="s">
        <v>393</v>
      </c>
      <c r="E4" s="47" t="s">
        <v>394</v>
      </c>
      <c r="F4" s="47" t="s">
        <v>36</v>
      </c>
      <c r="G4" s="48" t="s">
        <v>37</v>
      </c>
      <c r="H4" s="47" t="s">
        <v>197</v>
      </c>
      <c r="I4" s="48" t="s">
        <v>253</v>
      </c>
      <c r="J4" s="47"/>
      <c r="K4" s="48">
        <v>92.24</v>
      </c>
      <c r="L4" s="47">
        <v>92.24</v>
      </c>
      <c r="M4" s="47">
        <v>92.24</v>
      </c>
      <c r="N4" s="47">
        <v>92.24</v>
      </c>
      <c r="O4" s="47">
        <v>0</v>
      </c>
      <c r="P4" s="47">
        <v>0</v>
      </c>
      <c r="Q4" s="47">
        <v>0</v>
      </c>
      <c r="R4" s="47">
        <v>0</v>
      </c>
      <c r="S4" s="47">
        <v>0</v>
      </c>
      <c r="T4" s="47">
        <v>0</v>
      </c>
      <c r="U4" s="47">
        <v>0</v>
      </c>
      <c r="V4" s="47">
        <v>0</v>
      </c>
      <c r="W4" s="47">
        <v>0</v>
      </c>
      <c r="X4" s="47">
        <v>92.24</v>
      </c>
      <c r="Y4" s="47">
        <v>92.24</v>
      </c>
      <c r="Z4" s="47">
        <v>92.24</v>
      </c>
      <c r="AA4" s="48"/>
      <c r="AB4" s="47" t="s">
        <v>253</v>
      </c>
      <c r="AC4" s="47" t="s">
        <v>253</v>
      </c>
      <c r="AD4" s="47"/>
      <c r="AE4" s="47" t="s">
        <v>341</v>
      </c>
      <c r="AF4" s="49">
        <v>92.24</v>
      </c>
      <c r="AG4" s="49">
        <v>92.24</v>
      </c>
      <c r="AH4" s="48" t="s">
        <v>199</v>
      </c>
      <c r="AI4" s="47" t="s">
        <v>201</v>
      </c>
    </row>
    <row r="5" spans="1:35" x14ac:dyDescent="0.45">
      <c r="A5" s="47">
        <v>4</v>
      </c>
      <c r="B5" s="47" t="s">
        <v>32</v>
      </c>
      <c r="C5" s="48" t="s">
        <v>218</v>
      </c>
      <c r="D5" s="47" t="s">
        <v>251</v>
      </c>
      <c r="E5" s="47" t="s">
        <v>252</v>
      </c>
      <c r="F5" s="47" t="s">
        <v>36</v>
      </c>
      <c r="G5" s="48" t="s">
        <v>37</v>
      </c>
      <c r="H5" s="47" t="s">
        <v>197</v>
      </c>
      <c r="I5" s="48" t="s">
        <v>253</v>
      </c>
      <c r="J5" s="47"/>
      <c r="K5" s="48">
        <v>92.02</v>
      </c>
      <c r="L5" s="47">
        <v>92.02</v>
      </c>
      <c r="M5" s="47">
        <v>92.02</v>
      </c>
      <c r="N5" s="47">
        <v>92.02</v>
      </c>
      <c r="O5" s="47">
        <v>0</v>
      </c>
      <c r="P5" s="47">
        <v>0</v>
      </c>
      <c r="Q5" s="47">
        <v>0</v>
      </c>
      <c r="R5" s="47">
        <v>0</v>
      </c>
      <c r="S5" s="47">
        <v>0</v>
      </c>
      <c r="T5" s="47">
        <v>0</v>
      </c>
      <c r="U5" s="47">
        <v>0</v>
      </c>
      <c r="V5" s="47">
        <v>0</v>
      </c>
      <c r="W5" s="47">
        <v>0</v>
      </c>
      <c r="X5" s="47">
        <v>92.02</v>
      </c>
      <c r="Y5" s="47">
        <v>92.02</v>
      </c>
      <c r="Z5" s="47">
        <v>92.02</v>
      </c>
      <c r="AA5" s="48"/>
      <c r="AB5" s="47" t="s">
        <v>253</v>
      </c>
      <c r="AC5" s="47" t="s">
        <v>253</v>
      </c>
      <c r="AD5" s="47"/>
      <c r="AE5" s="47" t="s">
        <v>201</v>
      </c>
      <c r="AF5" s="47">
        <v>92.02</v>
      </c>
      <c r="AG5" s="47">
        <v>92.02</v>
      </c>
      <c r="AH5" s="47" t="s">
        <v>199</v>
      </c>
      <c r="AI5" s="47" t="s">
        <v>202</v>
      </c>
    </row>
    <row r="6" spans="1:35" x14ac:dyDescent="0.45">
      <c r="A6" s="47">
        <v>5</v>
      </c>
      <c r="B6" s="47" t="s">
        <v>32</v>
      </c>
      <c r="C6" s="48" t="s">
        <v>479</v>
      </c>
      <c r="D6" s="47">
        <v>20242145036</v>
      </c>
      <c r="E6" s="47" t="s">
        <v>485</v>
      </c>
      <c r="F6" s="47" t="s">
        <v>36</v>
      </c>
      <c r="G6" s="47" t="s">
        <v>37</v>
      </c>
      <c r="H6" s="48" t="s">
        <v>197</v>
      </c>
      <c r="I6" s="47" t="s">
        <v>253</v>
      </c>
      <c r="J6" s="47"/>
      <c r="K6" s="47"/>
      <c r="L6" s="47"/>
      <c r="M6" s="52">
        <v>91.96</v>
      </c>
      <c r="N6" s="52">
        <v>91.96</v>
      </c>
      <c r="O6" s="47">
        <v>0</v>
      </c>
      <c r="P6" s="47">
        <v>0</v>
      </c>
      <c r="Q6" s="47">
        <v>0</v>
      </c>
      <c r="R6" s="47">
        <v>0</v>
      </c>
      <c r="S6" s="47">
        <v>0</v>
      </c>
      <c r="T6" s="47">
        <v>0</v>
      </c>
      <c r="U6" s="47">
        <v>0</v>
      </c>
      <c r="V6" s="47">
        <v>0</v>
      </c>
      <c r="W6" s="47">
        <v>0</v>
      </c>
      <c r="X6" s="52">
        <v>91.96</v>
      </c>
      <c r="Y6" s="52">
        <v>91.96</v>
      </c>
      <c r="Z6" s="52">
        <v>91.96</v>
      </c>
      <c r="AA6" s="47"/>
      <c r="AB6" s="47" t="s">
        <v>253</v>
      </c>
      <c r="AC6" s="47" t="s">
        <v>253</v>
      </c>
      <c r="AD6" s="47" t="s">
        <v>53</v>
      </c>
      <c r="AE6" s="47" t="s">
        <v>202</v>
      </c>
      <c r="AF6" s="52">
        <v>91.96</v>
      </c>
      <c r="AG6" s="52">
        <v>91.96</v>
      </c>
      <c r="AH6" s="49"/>
      <c r="AI6" s="47" t="s">
        <v>234</v>
      </c>
    </row>
    <row r="7" spans="1:35" x14ac:dyDescent="0.45">
      <c r="A7" s="47">
        <v>6</v>
      </c>
      <c r="B7" s="48" t="s">
        <v>32</v>
      </c>
      <c r="C7" s="48" t="s">
        <v>254</v>
      </c>
      <c r="D7" s="47">
        <v>20243185047</v>
      </c>
      <c r="E7" s="48" t="s">
        <v>259</v>
      </c>
      <c r="F7" s="48" t="s">
        <v>47</v>
      </c>
      <c r="G7" s="48" t="s">
        <v>220</v>
      </c>
      <c r="H7" s="48" t="s">
        <v>197</v>
      </c>
      <c r="I7" s="48" t="s">
        <v>253</v>
      </c>
      <c r="J7" s="47"/>
      <c r="K7" s="47">
        <v>90.76</v>
      </c>
      <c r="L7" s="47">
        <v>90.76</v>
      </c>
      <c r="M7" s="51">
        <v>90.76</v>
      </c>
      <c r="N7" s="51">
        <v>90.76</v>
      </c>
      <c r="O7" s="47">
        <v>0</v>
      </c>
      <c r="P7" s="47">
        <v>0</v>
      </c>
      <c r="Q7" s="47">
        <v>0</v>
      </c>
      <c r="R7" s="47">
        <v>0</v>
      </c>
      <c r="S7" s="47">
        <v>0</v>
      </c>
      <c r="T7" s="47">
        <v>0</v>
      </c>
      <c r="U7" s="47">
        <v>0</v>
      </c>
      <c r="V7" s="47">
        <v>0</v>
      </c>
      <c r="W7" s="47">
        <v>0</v>
      </c>
      <c r="X7" s="47">
        <v>90.76</v>
      </c>
      <c r="Y7" s="51">
        <v>90.76</v>
      </c>
      <c r="Z7" s="51">
        <v>90.76</v>
      </c>
      <c r="AA7" s="48"/>
      <c r="AB7" s="47" t="s">
        <v>253</v>
      </c>
      <c r="AC7" s="47" t="s">
        <v>253</v>
      </c>
      <c r="AD7" s="48" t="s">
        <v>43</v>
      </c>
      <c r="AE7" s="47" t="s">
        <v>234</v>
      </c>
      <c r="AF7" s="51">
        <v>90.76</v>
      </c>
      <c r="AG7" s="51">
        <v>90.76</v>
      </c>
      <c r="AH7" s="49"/>
      <c r="AI7" s="48" t="s">
        <v>257</v>
      </c>
    </row>
    <row r="8" spans="1:35" x14ac:dyDescent="0.45">
      <c r="A8" s="47">
        <v>7</v>
      </c>
      <c r="B8" s="47" t="s">
        <v>32</v>
      </c>
      <c r="C8" s="48" t="s">
        <v>338</v>
      </c>
      <c r="D8" s="47" t="s">
        <v>583</v>
      </c>
      <c r="E8" s="47" t="s">
        <v>584</v>
      </c>
      <c r="F8" s="47" t="s">
        <v>36</v>
      </c>
      <c r="G8" s="48" t="s">
        <v>37</v>
      </c>
      <c r="H8" s="47" t="s">
        <v>197</v>
      </c>
      <c r="I8" s="48" t="s">
        <v>253</v>
      </c>
      <c r="J8" s="47"/>
      <c r="K8" s="48">
        <v>88.02</v>
      </c>
      <c r="L8" s="47">
        <v>88.02</v>
      </c>
      <c r="M8" s="47">
        <v>88.02</v>
      </c>
      <c r="N8" s="47">
        <v>88.02</v>
      </c>
      <c r="O8" s="47">
        <v>0</v>
      </c>
      <c r="P8" s="47">
        <v>0</v>
      </c>
      <c r="Q8" s="47">
        <v>0</v>
      </c>
      <c r="R8" s="47">
        <v>0</v>
      </c>
      <c r="S8" s="47">
        <v>0</v>
      </c>
      <c r="T8" s="47">
        <v>0</v>
      </c>
      <c r="U8" s="47">
        <v>0</v>
      </c>
      <c r="V8" s="47">
        <v>0</v>
      </c>
      <c r="W8" s="47">
        <v>0</v>
      </c>
      <c r="X8" s="47">
        <v>88.02</v>
      </c>
      <c r="Y8" s="47">
        <v>88.02</v>
      </c>
      <c r="Z8" s="47">
        <v>88.02</v>
      </c>
      <c r="AA8" s="48"/>
      <c r="AB8" s="47" t="s">
        <v>253</v>
      </c>
      <c r="AC8" s="47" t="s">
        <v>253</v>
      </c>
      <c r="AD8" s="47"/>
      <c r="AE8" s="47" t="s">
        <v>341</v>
      </c>
      <c r="AF8" s="47">
        <v>88.02</v>
      </c>
      <c r="AG8" s="47">
        <v>88.02</v>
      </c>
      <c r="AH8" s="49"/>
      <c r="AI8" s="47" t="s">
        <v>201</v>
      </c>
    </row>
    <row r="9" spans="1:35" x14ac:dyDescent="0.45">
      <c r="A9" s="47">
        <v>8</v>
      </c>
      <c r="B9" s="48" t="s">
        <v>32</v>
      </c>
      <c r="C9" s="48" t="s">
        <v>615</v>
      </c>
      <c r="D9" s="47">
        <v>20243185059</v>
      </c>
      <c r="E9" s="47" t="s">
        <v>616</v>
      </c>
      <c r="F9" s="48" t="s">
        <v>36</v>
      </c>
      <c r="G9" s="48" t="s">
        <v>617</v>
      </c>
      <c r="H9" s="47" t="s">
        <v>197</v>
      </c>
      <c r="I9" s="48" t="s">
        <v>253</v>
      </c>
      <c r="J9" s="48" t="s">
        <v>618</v>
      </c>
      <c r="K9" s="48">
        <v>91.68</v>
      </c>
      <c r="L9" s="47">
        <v>91.68</v>
      </c>
      <c r="M9" s="47">
        <v>91.68</v>
      </c>
      <c r="N9" s="48">
        <v>91.68</v>
      </c>
      <c r="O9" s="47">
        <v>0</v>
      </c>
      <c r="P9" s="47">
        <v>0</v>
      </c>
      <c r="Q9" s="47">
        <v>0</v>
      </c>
      <c r="R9" s="47">
        <v>0</v>
      </c>
      <c r="S9" s="47">
        <v>0</v>
      </c>
      <c r="T9" s="47">
        <v>0</v>
      </c>
      <c r="U9" s="47">
        <v>0</v>
      </c>
      <c r="V9" s="47">
        <v>0</v>
      </c>
      <c r="W9" s="47">
        <v>0</v>
      </c>
      <c r="X9" s="47">
        <v>91.68</v>
      </c>
      <c r="Y9" s="47">
        <v>91.68</v>
      </c>
      <c r="Z9" s="48">
        <v>91.68</v>
      </c>
      <c r="AA9" s="48"/>
      <c r="AB9" s="47" t="s">
        <v>253</v>
      </c>
      <c r="AC9" s="47" t="s">
        <v>253</v>
      </c>
      <c r="AD9" s="48" t="s">
        <v>53</v>
      </c>
      <c r="AE9" s="47" t="s">
        <v>619</v>
      </c>
      <c r="AF9" s="48">
        <v>91.68</v>
      </c>
      <c r="AG9" s="48">
        <v>91.68</v>
      </c>
      <c r="AH9" s="49"/>
      <c r="AI9" s="47" t="s">
        <v>587</v>
      </c>
    </row>
    <row r="10" spans="1:35" x14ac:dyDescent="0.45">
      <c r="A10" s="47">
        <v>9</v>
      </c>
      <c r="B10" s="48" t="s">
        <v>32</v>
      </c>
      <c r="C10" s="48" t="s">
        <v>486</v>
      </c>
      <c r="D10" s="47" t="s">
        <v>530</v>
      </c>
      <c r="E10" s="47" t="s">
        <v>531</v>
      </c>
      <c r="F10" s="48" t="s">
        <v>36</v>
      </c>
      <c r="G10" s="48" t="s">
        <v>196</v>
      </c>
      <c r="H10" s="47" t="s">
        <v>197</v>
      </c>
      <c r="I10" s="48" t="s">
        <v>253</v>
      </c>
      <c r="J10" s="48"/>
      <c r="K10" s="48">
        <v>91.12</v>
      </c>
      <c r="L10" s="47">
        <v>91.12</v>
      </c>
      <c r="M10" s="47">
        <v>91.12</v>
      </c>
      <c r="N10" s="48">
        <v>91.12</v>
      </c>
      <c r="O10" s="47">
        <v>0</v>
      </c>
      <c r="P10" s="47">
        <v>0</v>
      </c>
      <c r="Q10" s="47">
        <v>0</v>
      </c>
      <c r="R10" s="47">
        <v>0</v>
      </c>
      <c r="S10" s="47">
        <v>0</v>
      </c>
      <c r="T10" s="47">
        <v>0</v>
      </c>
      <c r="U10" s="47">
        <v>0</v>
      </c>
      <c r="V10" s="47">
        <v>0</v>
      </c>
      <c r="W10" s="47">
        <v>0</v>
      </c>
      <c r="X10" s="47">
        <v>91.12</v>
      </c>
      <c r="Y10" s="47">
        <v>91.12</v>
      </c>
      <c r="Z10" s="48">
        <v>91.12</v>
      </c>
      <c r="AA10" s="48"/>
      <c r="AB10" s="47" t="s">
        <v>253</v>
      </c>
      <c r="AC10" s="47" t="s">
        <v>253</v>
      </c>
      <c r="AD10" s="48"/>
      <c r="AE10" s="47" t="s">
        <v>489</v>
      </c>
      <c r="AF10" s="48">
        <v>91.12</v>
      </c>
      <c r="AG10" s="48">
        <v>91.12</v>
      </c>
      <c r="AH10" s="49"/>
      <c r="AI10" s="47" t="s">
        <v>399</v>
      </c>
    </row>
    <row r="11" spans="1:35" x14ac:dyDescent="0.45">
      <c r="A11" s="47">
        <v>10</v>
      </c>
      <c r="B11" s="47" t="s">
        <v>32</v>
      </c>
      <c r="C11" s="48" t="s">
        <v>486</v>
      </c>
      <c r="D11" s="47" t="s">
        <v>532</v>
      </c>
      <c r="E11" s="47" t="s">
        <v>533</v>
      </c>
      <c r="F11" s="47" t="s">
        <v>36</v>
      </c>
      <c r="G11" s="48" t="s">
        <v>37</v>
      </c>
      <c r="H11" s="47" t="s">
        <v>197</v>
      </c>
      <c r="I11" s="48" t="s">
        <v>253</v>
      </c>
      <c r="J11" s="47"/>
      <c r="K11" s="48">
        <v>90.68</v>
      </c>
      <c r="L11" s="47">
        <v>90.68</v>
      </c>
      <c r="M11" s="47">
        <v>90.68</v>
      </c>
      <c r="N11" s="47">
        <v>90.68</v>
      </c>
      <c r="O11" s="47">
        <v>0</v>
      </c>
      <c r="P11" s="47">
        <v>0</v>
      </c>
      <c r="Q11" s="47">
        <v>0</v>
      </c>
      <c r="R11" s="47">
        <v>0</v>
      </c>
      <c r="S11" s="47">
        <v>0</v>
      </c>
      <c r="T11" s="47">
        <v>0</v>
      </c>
      <c r="U11" s="47">
        <v>0</v>
      </c>
      <c r="V11" s="47">
        <v>0</v>
      </c>
      <c r="W11" s="47">
        <v>0</v>
      </c>
      <c r="X11" s="47">
        <v>90.68</v>
      </c>
      <c r="Y11" s="47">
        <v>90.68</v>
      </c>
      <c r="Z11" s="47">
        <v>90.68</v>
      </c>
      <c r="AA11" s="48"/>
      <c r="AB11" s="47" t="s">
        <v>253</v>
      </c>
      <c r="AC11" s="47" t="s">
        <v>253</v>
      </c>
      <c r="AD11" s="47"/>
      <c r="AE11" s="47" t="s">
        <v>489</v>
      </c>
      <c r="AF11" s="47">
        <v>90.68</v>
      </c>
      <c r="AG11" s="47">
        <v>90.68</v>
      </c>
      <c r="AH11" s="49"/>
      <c r="AI11" s="47" t="s">
        <v>399</v>
      </c>
    </row>
  </sheetData>
  <sortState xmlns:xlrd2="http://schemas.microsoft.com/office/spreadsheetml/2017/richdata2" ref="A2:AI11">
    <sortCondition descending="1" ref="AF1:AF11"/>
  </sortState>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B5E3A-66FB-4234-8487-48C69EE83942}">
  <dimension ref="A1:AJ63"/>
  <sheetViews>
    <sheetView topLeftCell="A7" zoomScale="40" zoomScaleNormal="40" workbookViewId="0">
      <selection activeCell="A27" sqref="A27:A51"/>
    </sheetView>
  </sheetViews>
  <sheetFormatPr defaultRowHeight="16.5" x14ac:dyDescent="0.45"/>
  <cols>
    <col min="1" max="1" width="9.3046875" bestFit="1" customWidth="1"/>
    <col min="4" max="4" width="18.765625" bestFit="1" customWidth="1"/>
    <col min="7" max="7" width="14.4609375" bestFit="1" customWidth="1"/>
    <col min="10" max="23" width="9.3046875" bestFit="1" customWidth="1"/>
    <col min="24" max="24" width="9.84375" bestFit="1" customWidth="1"/>
    <col min="25" max="26" width="9.3046875" bestFit="1" customWidth="1"/>
    <col min="28" max="28" width="17.4609375" customWidth="1"/>
    <col min="31" max="31" width="16.61328125" bestFit="1" customWidth="1"/>
    <col min="32" max="33" width="9.3046875" bestFit="1" customWidth="1"/>
    <col min="35" max="35" width="15.69140625" customWidth="1"/>
  </cols>
  <sheetData>
    <row r="1" spans="1:35" ht="120" x14ac:dyDescent="0.45">
      <c r="A1" s="17" t="s">
        <v>0</v>
      </c>
      <c r="B1" s="17" t="s">
        <v>1</v>
      </c>
      <c r="C1" s="17" t="s">
        <v>2</v>
      </c>
      <c r="D1" s="17" t="s">
        <v>3</v>
      </c>
      <c r="E1" s="17" t="s">
        <v>4</v>
      </c>
      <c r="F1" s="17" t="s">
        <v>5</v>
      </c>
      <c r="G1" s="17" t="s">
        <v>6</v>
      </c>
      <c r="H1" s="17" t="s">
        <v>178</v>
      </c>
      <c r="I1" s="17" t="s">
        <v>179</v>
      </c>
      <c r="J1" s="17" t="s">
        <v>180</v>
      </c>
      <c r="K1" s="17" t="s">
        <v>181</v>
      </c>
      <c r="L1" s="17" t="s">
        <v>10</v>
      </c>
      <c r="M1" s="18" t="s">
        <v>182</v>
      </c>
      <c r="N1" s="18" t="s">
        <v>183</v>
      </c>
      <c r="O1" s="17" t="s">
        <v>13</v>
      </c>
      <c r="P1" s="18" t="s">
        <v>184</v>
      </c>
      <c r="Q1" s="18" t="s">
        <v>185</v>
      </c>
      <c r="R1" s="17" t="s">
        <v>16</v>
      </c>
      <c r="S1" s="18" t="s">
        <v>186</v>
      </c>
      <c r="T1" s="18" t="s">
        <v>187</v>
      </c>
      <c r="U1" s="17" t="s">
        <v>19</v>
      </c>
      <c r="V1" s="18" t="s">
        <v>188</v>
      </c>
      <c r="W1" s="18" t="s">
        <v>189</v>
      </c>
      <c r="X1" s="19" t="s">
        <v>22</v>
      </c>
      <c r="Y1" s="20" t="s">
        <v>190</v>
      </c>
      <c r="Z1" s="20" t="s">
        <v>191</v>
      </c>
      <c r="AA1" s="17" t="s">
        <v>25</v>
      </c>
      <c r="AB1" s="18" t="s">
        <v>192</v>
      </c>
      <c r="AC1" s="18" t="s">
        <v>193</v>
      </c>
      <c r="AD1" s="17" t="s">
        <v>28</v>
      </c>
      <c r="AE1" s="21" t="s">
        <v>29</v>
      </c>
      <c r="AF1" s="17" t="s">
        <v>194</v>
      </c>
      <c r="AG1" s="17" t="s">
        <v>260</v>
      </c>
      <c r="AH1" s="17" t="s">
        <v>195</v>
      </c>
      <c r="AI1" s="17" t="s">
        <v>31</v>
      </c>
    </row>
    <row r="2" spans="1:35" x14ac:dyDescent="0.45">
      <c r="A2" s="47">
        <v>1</v>
      </c>
      <c r="B2" s="48" t="s">
        <v>32</v>
      </c>
      <c r="C2" s="48" t="s">
        <v>254</v>
      </c>
      <c r="D2" s="49">
        <v>20242145050</v>
      </c>
      <c r="E2" s="48" t="s">
        <v>269</v>
      </c>
      <c r="F2" s="48" t="s">
        <v>36</v>
      </c>
      <c r="G2" s="48" t="s">
        <v>37</v>
      </c>
      <c r="H2" s="48" t="s">
        <v>197</v>
      </c>
      <c r="I2" s="48" t="s">
        <v>198</v>
      </c>
      <c r="J2" s="49">
        <v>321</v>
      </c>
      <c r="K2" s="49">
        <v>86.7</v>
      </c>
      <c r="L2" s="49">
        <v>68.7</v>
      </c>
      <c r="M2" s="50">
        <f>J2*0.2*0.8+K2*0.2</f>
        <v>68.7</v>
      </c>
      <c r="N2" s="50">
        <v>68.7</v>
      </c>
      <c r="O2" s="48" t="s">
        <v>270</v>
      </c>
      <c r="P2" s="49" t="s">
        <v>270</v>
      </c>
      <c r="Q2" s="49" t="s">
        <v>270</v>
      </c>
      <c r="R2" s="49"/>
      <c r="S2" s="49"/>
      <c r="T2" s="49"/>
      <c r="U2" s="49"/>
      <c r="V2" s="49"/>
      <c r="W2" s="49"/>
      <c r="X2" s="49">
        <v>98.7</v>
      </c>
      <c r="Y2" s="69">
        <v>98.7</v>
      </c>
      <c r="Z2" s="69">
        <v>98.7</v>
      </c>
      <c r="AA2" s="49"/>
      <c r="AB2" s="49"/>
      <c r="AC2" s="49"/>
      <c r="AD2" s="48" t="s">
        <v>170</v>
      </c>
      <c r="AE2" s="49" t="s">
        <v>234</v>
      </c>
      <c r="AF2" s="69">
        <v>98.7</v>
      </c>
      <c r="AG2" s="69">
        <v>98.7</v>
      </c>
      <c r="AH2" s="47"/>
      <c r="AI2" s="48" t="s">
        <v>257</v>
      </c>
    </row>
    <row r="3" spans="1:35" x14ac:dyDescent="0.45">
      <c r="A3" s="47">
        <v>2</v>
      </c>
      <c r="B3" s="47" t="s">
        <v>32</v>
      </c>
      <c r="C3" s="47" t="s">
        <v>535</v>
      </c>
      <c r="D3" s="47">
        <v>20242145047</v>
      </c>
      <c r="E3" s="47" t="s">
        <v>545</v>
      </c>
      <c r="F3" s="47" t="s">
        <v>47</v>
      </c>
      <c r="G3" s="47" t="s">
        <v>37</v>
      </c>
      <c r="H3" s="47" t="s">
        <v>197</v>
      </c>
      <c r="I3" s="47" t="s">
        <v>198</v>
      </c>
      <c r="J3" s="47">
        <v>405</v>
      </c>
      <c r="K3" s="47">
        <v>79.42</v>
      </c>
      <c r="L3" s="47">
        <v>80.683999999999997</v>
      </c>
      <c r="M3" s="51">
        <v>80.683999999999997</v>
      </c>
      <c r="N3" s="51">
        <v>80.683999999999997</v>
      </c>
      <c r="O3" s="47" t="s">
        <v>199</v>
      </c>
      <c r="P3" s="47" t="s">
        <v>199</v>
      </c>
      <c r="Q3" s="47" t="s">
        <v>199</v>
      </c>
      <c r="R3" s="47" t="s">
        <v>199</v>
      </c>
      <c r="S3" s="47" t="s">
        <v>199</v>
      </c>
      <c r="T3" s="47" t="s">
        <v>199</v>
      </c>
      <c r="U3" s="47" t="s">
        <v>199</v>
      </c>
      <c r="V3" s="47" t="s">
        <v>199</v>
      </c>
      <c r="W3" s="47" t="s">
        <v>199</v>
      </c>
      <c r="X3" s="47">
        <v>80.683999999999997</v>
      </c>
      <c r="Y3" s="51">
        <v>80.683999999999997</v>
      </c>
      <c r="Z3" s="51">
        <v>80.683999999999997</v>
      </c>
      <c r="AA3" s="47" t="s">
        <v>199</v>
      </c>
      <c r="AB3" s="47" t="s">
        <v>199</v>
      </c>
      <c r="AC3" s="47" t="s">
        <v>199</v>
      </c>
      <c r="AD3" s="47" t="s">
        <v>546</v>
      </c>
      <c r="AE3" s="47" t="s">
        <v>538</v>
      </c>
      <c r="AF3" s="51">
        <v>80.683999999999997</v>
      </c>
      <c r="AG3" s="51">
        <v>80.683999999999997</v>
      </c>
      <c r="AH3" s="47"/>
      <c r="AI3" s="47" t="s">
        <v>534</v>
      </c>
    </row>
    <row r="4" spans="1:35" ht="132" x14ac:dyDescent="0.45">
      <c r="A4" s="47">
        <v>3</v>
      </c>
      <c r="B4" s="49" t="s">
        <v>32</v>
      </c>
      <c r="C4" s="48" t="s">
        <v>254</v>
      </c>
      <c r="D4" s="49">
        <v>20242145049</v>
      </c>
      <c r="E4" s="49" t="s">
        <v>271</v>
      </c>
      <c r="F4" s="49" t="s">
        <v>36</v>
      </c>
      <c r="G4" s="48" t="s">
        <v>37</v>
      </c>
      <c r="H4" s="49" t="s">
        <v>197</v>
      </c>
      <c r="I4" s="49" t="s">
        <v>198</v>
      </c>
      <c r="J4" s="49">
        <v>358</v>
      </c>
      <c r="K4" s="49">
        <v>89.62</v>
      </c>
      <c r="L4" s="49">
        <v>75.203999999999994</v>
      </c>
      <c r="M4" s="50">
        <f>J4*0.2*0.8+K4*0.2</f>
        <v>75.204000000000008</v>
      </c>
      <c r="N4" s="50">
        <v>75.203999999999994</v>
      </c>
      <c r="O4" s="49" t="s">
        <v>272</v>
      </c>
      <c r="P4" s="49">
        <v>0</v>
      </c>
      <c r="Q4" s="49">
        <v>0</v>
      </c>
      <c r="R4" s="48" t="s">
        <v>273</v>
      </c>
      <c r="S4" s="49">
        <v>0</v>
      </c>
      <c r="T4" s="49">
        <v>0</v>
      </c>
      <c r="U4" s="49"/>
      <c r="V4" s="49"/>
      <c r="W4" s="49"/>
      <c r="X4" s="49">
        <v>87.203999999999994</v>
      </c>
      <c r="Y4" s="69">
        <v>75.2</v>
      </c>
      <c r="Z4" s="69">
        <v>75.2</v>
      </c>
      <c r="AA4" s="49"/>
      <c r="AB4" s="70" t="s">
        <v>274</v>
      </c>
      <c r="AC4" s="49"/>
      <c r="AD4" s="49" t="s">
        <v>266</v>
      </c>
      <c r="AE4" s="49" t="s">
        <v>234</v>
      </c>
      <c r="AF4" s="51">
        <v>80.2</v>
      </c>
      <c r="AG4" s="51">
        <v>80.2</v>
      </c>
      <c r="AH4" s="48" t="s">
        <v>275</v>
      </c>
      <c r="AI4" s="48" t="s">
        <v>257</v>
      </c>
    </row>
    <row r="5" spans="1:35" x14ac:dyDescent="0.45">
      <c r="A5" s="47">
        <v>4</v>
      </c>
      <c r="B5" s="47" t="s">
        <v>32</v>
      </c>
      <c r="C5" s="47" t="s">
        <v>395</v>
      </c>
      <c r="D5" s="47">
        <v>20242145052</v>
      </c>
      <c r="E5" s="47" t="s">
        <v>412</v>
      </c>
      <c r="F5" s="47" t="s">
        <v>47</v>
      </c>
      <c r="G5" s="47" t="s">
        <v>37</v>
      </c>
      <c r="H5" s="47" t="s">
        <v>197</v>
      </c>
      <c r="I5" s="47" t="s">
        <v>198</v>
      </c>
      <c r="J5" s="47">
        <v>389</v>
      </c>
      <c r="K5" s="47">
        <v>88.87</v>
      </c>
      <c r="L5" s="47">
        <v>80.013999999999996</v>
      </c>
      <c r="M5" s="47">
        <v>80.013999999999996</v>
      </c>
      <c r="N5" s="47">
        <v>80.013999999999996</v>
      </c>
      <c r="O5" s="47"/>
      <c r="P5" s="47"/>
      <c r="Q5" s="47"/>
      <c r="R5" s="47"/>
      <c r="S5" s="47"/>
      <c r="T5" s="47"/>
      <c r="U5" s="47"/>
      <c r="V5" s="47"/>
      <c r="W5" s="47"/>
      <c r="X5" s="47">
        <v>80.013999999999996</v>
      </c>
      <c r="Y5" s="47">
        <v>80.013999999999996</v>
      </c>
      <c r="Z5" s="47">
        <v>80.013999999999996</v>
      </c>
      <c r="AA5" s="47"/>
      <c r="AB5" s="47"/>
      <c r="AC5" s="47"/>
      <c r="AD5" s="47" t="s">
        <v>145</v>
      </c>
      <c r="AE5" s="47" t="s">
        <v>399</v>
      </c>
      <c r="AF5" s="51">
        <v>80.013999999999996</v>
      </c>
      <c r="AG5" s="51">
        <v>80.013999999999996</v>
      </c>
      <c r="AH5" s="47"/>
      <c r="AI5" s="47" t="s">
        <v>400</v>
      </c>
    </row>
    <row r="6" spans="1:35" x14ac:dyDescent="0.45">
      <c r="A6" s="47">
        <v>5</v>
      </c>
      <c r="B6" s="49" t="s">
        <v>32</v>
      </c>
      <c r="C6" s="47" t="s">
        <v>486</v>
      </c>
      <c r="D6" s="49">
        <v>20242145031</v>
      </c>
      <c r="E6" s="49" t="s">
        <v>495</v>
      </c>
      <c r="F6" s="49" t="s">
        <v>47</v>
      </c>
      <c r="G6" s="49" t="s">
        <v>37</v>
      </c>
      <c r="H6" s="49" t="s">
        <v>197</v>
      </c>
      <c r="I6" s="49" t="s">
        <v>198</v>
      </c>
      <c r="J6" s="49">
        <v>365</v>
      </c>
      <c r="K6" s="49">
        <v>84.85</v>
      </c>
      <c r="L6" s="49">
        <v>78.92</v>
      </c>
      <c r="M6" s="49">
        <v>75.37</v>
      </c>
      <c r="N6" s="49">
        <v>75.37</v>
      </c>
      <c r="O6" s="47">
        <v>0</v>
      </c>
      <c r="P6" s="47">
        <v>0</v>
      </c>
      <c r="Q6" s="47">
        <v>0</v>
      </c>
      <c r="R6" s="49">
        <v>0</v>
      </c>
      <c r="S6" s="47">
        <v>0</v>
      </c>
      <c r="T6" s="47">
        <v>0</v>
      </c>
      <c r="U6" s="49">
        <v>0</v>
      </c>
      <c r="V6" s="47">
        <v>0</v>
      </c>
      <c r="W6" s="47">
        <v>0</v>
      </c>
      <c r="X6" s="49">
        <v>75.37</v>
      </c>
      <c r="Y6" s="49">
        <v>75.37</v>
      </c>
      <c r="Z6" s="49">
        <v>75.37</v>
      </c>
      <c r="AA6" s="49" t="s">
        <v>199</v>
      </c>
      <c r="AB6" s="49" t="s">
        <v>199</v>
      </c>
      <c r="AC6" s="49" t="s">
        <v>199</v>
      </c>
      <c r="AD6" s="49" t="s">
        <v>151</v>
      </c>
      <c r="AE6" s="47" t="s">
        <v>489</v>
      </c>
      <c r="AF6" s="49">
        <v>75.37</v>
      </c>
      <c r="AG6" s="49">
        <v>75.37</v>
      </c>
      <c r="AH6" s="47"/>
      <c r="AI6" s="47" t="s">
        <v>399</v>
      </c>
    </row>
    <row r="7" spans="1:35" x14ac:dyDescent="0.45">
      <c r="A7" s="47">
        <v>6</v>
      </c>
      <c r="B7" s="47" t="s">
        <v>32</v>
      </c>
      <c r="C7" s="47" t="s">
        <v>395</v>
      </c>
      <c r="D7" s="47">
        <v>20242145037</v>
      </c>
      <c r="E7" s="47" t="s">
        <v>411</v>
      </c>
      <c r="F7" s="47" t="s">
        <v>36</v>
      </c>
      <c r="G7" s="47" t="s">
        <v>37</v>
      </c>
      <c r="H7" s="47" t="s">
        <v>197</v>
      </c>
      <c r="I7" s="47" t="s">
        <v>198</v>
      </c>
      <c r="J7" s="47">
        <v>362</v>
      </c>
      <c r="K7" s="47">
        <v>86.73</v>
      </c>
      <c r="L7" s="49">
        <v>75.266000000000005</v>
      </c>
      <c r="M7" s="47">
        <v>75.266000000000005</v>
      </c>
      <c r="N7" s="47">
        <v>75.266000000000005</v>
      </c>
      <c r="O7" s="47"/>
      <c r="P7" s="47"/>
      <c r="Q7" s="47"/>
      <c r="R7" s="47"/>
      <c r="S7" s="47"/>
      <c r="T7" s="47"/>
      <c r="U7" s="47"/>
      <c r="V7" s="47"/>
      <c r="W7" s="47"/>
      <c r="X7" s="47">
        <v>75.266000000000005</v>
      </c>
      <c r="Y7" s="47">
        <v>75.266000000000005</v>
      </c>
      <c r="Z7" s="47">
        <v>75.266000000000005</v>
      </c>
      <c r="AA7" s="47"/>
      <c r="AB7" s="47"/>
      <c r="AC7" s="47"/>
      <c r="AD7" s="47" t="s">
        <v>112</v>
      </c>
      <c r="AE7" s="47" t="s">
        <v>399</v>
      </c>
      <c r="AF7" s="51">
        <v>75.266000000000005</v>
      </c>
      <c r="AG7" s="51">
        <v>75.266000000000005</v>
      </c>
      <c r="AH7" s="47"/>
      <c r="AI7" s="47" t="s">
        <v>400</v>
      </c>
    </row>
    <row r="8" spans="1:35" x14ac:dyDescent="0.45">
      <c r="A8" s="47">
        <v>7</v>
      </c>
      <c r="B8" s="47" t="s">
        <v>32</v>
      </c>
      <c r="C8" s="47" t="s">
        <v>338</v>
      </c>
      <c r="D8" s="47">
        <v>20242145048</v>
      </c>
      <c r="E8" s="47" t="s">
        <v>386</v>
      </c>
      <c r="F8" s="47" t="s">
        <v>47</v>
      </c>
      <c r="G8" s="47" t="s">
        <v>37</v>
      </c>
      <c r="H8" s="47" t="s">
        <v>197</v>
      </c>
      <c r="I8" s="47" t="s">
        <v>198</v>
      </c>
      <c r="J8" s="47">
        <v>357</v>
      </c>
      <c r="K8" s="47">
        <v>87.58</v>
      </c>
      <c r="L8" s="51">
        <f>57.12+87.58*0.2</f>
        <v>74.635999999999996</v>
      </c>
      <c r="M8" s="51">
        <v>74.635999999999996</v>
      </c>
      <c r="N8" s="51">
        <v>74.635999999999996</v>
      </c>
      <c r="O8" s="47">
        <v>0</v>
      </c>
      <c r="P8" s="47">
        <v>0</v>
      </c>
      <c r="Q8" s="47">
        <v>0</v>
      </c>
      <c r="R8" s="47">
        <v>0</v>
      </c>
      <c r="S8" s="47">
        <v>0</v>
      </c>
      <c r="T8" s="47">
        <v>0</v>
      </c>
      <c r="U8" s="47">
        <v>0</v>
      </c>
      <c r="V8" s="47">
        <v>0</v>
      </c>
      <c r="W8" s="47">
        <v>0</v>
      </c>
      <c r="X8" s="51">
        <v>74.635999999999996</v>
      </c>
      <c r="Y8" s="51">
        <v>74.635999999999996</v>
      </c>
      <c r="Z8" s="51">
        <v>74.635999999999996</v>
      </c>
      <c r="AA8" s="47" t="s">
        <v>199</v>
      </c>
      <c r="AB8" s="47" t="s">
        <v>199</v>
      </c>
      <c r="AC8" s="47" t="s">
        <v>199</v>
      </c>
      <c r="AD8" s="47" t="s">
        <v>120</v>
      </c>
      <c r="AE8" s="49" t="s">
        <v>341</v>
      </c>
      <c r="AF8" s="47">
        <v>74.64</v>
      </c>
      <c r="AG8" s="51">
        <v>74.635999999999996</v>
      </c>
      <c r="AH8" s="48" t="s">
        <v>199</v>
      </c>
      <c r="AI8" s="47" t="s">
        <v>201</v>
      </c>
    </row>
    <row r="9" spans="1:35" x14ac:dyDescent="0.45">
      <c r="A9" s="47">
        <v>8</v>
      </c>
      <c r="B9" s="47" t="s">
        <v>32</v>
      </c>
      <c r="C9" s="47" t="s">
        <v>338</v>
      </c>
      <c r="D9" s="47">
        <v>20242145011</v>
      </c>
      <c r="E9" s="47" t="s">
        <v>387</v>
      </c>
      <c r="F9" s="47" t="s">
        <v>36</v>
      </c>
      <c r="G9" s="47" t="s">
        <v>37</v>
      </c>
      <c r="H9" s="47" t="s">
        <v>197</v>
      </c>
      <c r="I9" s="47" t="s">
        <v>198</v>
      </c>
      <c r="J9" s="47">
        <v>357</v>
      </c>
      <c r="K9" s="47">
        <v>84.98</v>
      </c>
      <c r="L9" s="51">
        <v>74.116</v>
      </c>
      <c r="M9" s="51">
        <v>74.116</v>
      </c>
      <c r="N9" s="51">
        <v>74.116</v>
      </c>
      <c r="O9" s="47">
        <v>0</v>
      </c>
      <c r="P9" s="47">
        <v>0</v>
      </c>
      <c r="Q9" s="47">
        <v>0</v>
      </c>
      <c r="R9" s="47">
        <v>0</v>
      </c>
      <c r="S9" s="47">
        <v>0</v>
      </c>
      <c r="T9" s="47">
        <v>0</v>
      </c>
      <c r="U9" s="47">
        <v>0</v>
      </c>
      <c r="V9" s="47">
        <v>0</v>
      </c>
      <c r="W9" s="47">
        <v>0</v>
      </c>
      <c r="X9" s="51">
        <v>74.116</v>
      </c>
      <c r="Y9" s="51">
        <v>74.116</v>
      </c>
      <c r="Z9" s="51">
        <v>74.116</v>
      </c>
      <c r="AA9" s="47" t="s">
        <v>388</v>
      </c>
      <c r="AB9" s="47" t="s">
        <v>389</v>
      </c>
      <c r="AC9" s="47" t="s">
        <v>390</v>
      </c>
      <c r="AD9" s="47" t="s">
        <v>372</v>
      </c>
      <c r="AE9" s="49" t="s">
        <v>341</v>
      </c>
      <c r="AF9" s="47">
        <v>74.12</v>
      </c>
      <c r="AG9" s="51">
        <v>74.116</v>
      </c>
      <c r="AH9" s="48" t="s">
        <v>199</v>
      </c>
      <c r="AI9" s="47" t="s">
        <v>201</v>
      </c>
    </row>
    <row r="10" spans="1:35" x14ac:dyDescent="0.45">
      <c r="A10" s="47">
        <v>9</v>
      </c>
      <c r="B10" s="47" t="s">
        <v>32</v>
      </c>
      <c r="C10" s="47" t="s">
        <v>486</v>
      </c>
      <c r="D10" s="47">
        <v>20242145033</v>
      </c>
      <c r="E10" s="47" t="s">
        <v>496</v>
      </c>
      <c r="F10" s="47" t="s">
        <v>47</v>
      </c>
      <c r="G10" s="47" t="s">
        <v>37</v>
      </c>
      <c r="H10" s="47" t="s">
        <v>197</v>
      </c>
      <c r="I10" s="47" t="s">
        <v>198</v>
      </c>
      <c r="J10" s="47">
        <v>353</v>
      </c>
      <c r="K10" s="47">
        <v>87.4</v>
      </c>
      <c r="L10" s="47">
        <v>79</v>
      </c>
      <c r="M10" s="47">
        <v>73.959999999999994</v>
      </c>
      <c r="N10" s="47">
        <v>73.959999999999994</v>
      </c>
      <c r="O10" s="47">
        <v>0</v>
      </c>
      <c r="P10" s="47">
        <v>0</v>
      </c>
      <c r="Q10" s="47">
        <v>0</v>
      </c>
      <c r="R10" s="47">
        <v>0</v>
      </c>
      <c r="S10" s="47">
        <v>0</v>
      </c>
      <c r="T10" s="47">
        <v>0</v>
      </c>
      <c r="U10" s="47">
        <v>0</v>
      </c>
      <c r="V10" s="47">
        <v>0</v>
      </c>
      <c r="W10" s="47">
        <v>0</v>
      </c>
      <c r="X10" s="47">
        <f>(J10*0.2)*0.8+K10*0.2</f>
        <v>73.960000000000008</v>
      </c>
      <c r="Y10" s="47">
        <v>73.959999999999994</v>
      </c>
      <c r="Z10" s="47">
        <v>73.959999999999994</v>
      </c>
      <c r="AA10" s="47" t="s">
        <v>199</v>
      </c>
      <c r="AB10" s="47" t="s">
        <v>199</v>
      </c>
      <c r="AC10" s="47" t="s">
        <v>199</v>
      </c>
      <c r="AD10" s="47" t="s">
        <v>151</v>
      </c>
      <c r="AE10" s="47" t="s">
        <v>489</v>
      </c>
      <c r="AF10" s="47">
        <v>73.959999999999994</v>
      </c>
      <c r="AG10" s="47">
        <v>73.959999999999994</v>
      </c>
      <c r="AH10" s="47"/>
      <c r="AI10" s="47" t="s">
        <v>399</v>
      </c>
    </row>
    <row r="11" spans="1:35" x14ac:dyDescent="0.45">
      <c r="A11" s="47">
        <v>10</v>
      </c>
      <c r="B11" s="47" t="s">
        <v>32</v>
      </c>
      <c r="C11" s="47" t="s">
        <v>218</v>
      </c>
      <c r="D11" s="47">
        <v>20242145018</v>
      </c>
      <c r="E11" s="47" t="s">
        <v>250</v>
      </c>
      <c r="F11" s="47" t="s">
        <v>36</v>
      </c>
      <c r="G11" s="47" t="s">
        <v>37</v>
      </c>
      <c r="H11" s="47" t="s">
        <v>197</v>
      </c>
      <c r="I11" s="47" t="s">
        <v>198</v>
      </c>
      <c r="J11" s="47">
        <v>345</v>
      </c>
      <c r="K11" s="47">
        <v>91.5</v>
      </c>
      <c r="L11" s="47">
        <v>73.5</v>
      </c>
      <c r="M11" s="71">
        <v>73.5</v>
      </c>
      <c r="N11" s="51">
        <f>J11*0.2*0.8+K11*0.2</f>
        <v>73.5</v>
      </c>
      <c r="O11" s="47" t="s">
        <v>199</v>
      </c>
      <c r="P11" s="47" t="s">
        <v>199</v>
      </c>
      <c r="Q11" s="48" t="s">
        <v>199</v>
      </c>
      <c r="R11" s="47" t="s">
        <v>199</v>
      </c>
      <c r="S11" s="47" t="s">
        <v>199</v>
      </c>
      <c r="T11" s="48" t="s">
        <v>199</v>
      </c>
      <c r="U11" s="47" t="s">
        <v>199</v>
      </c>
      <c r="V11" s="47" t="s">
        <v>199</v>
      </c>
      <c r="W11" s="48" t="s">
        <v>199</v>
      </c>
      <c r="X11" s="47">
        <v>73.5</v>
      </c>
      <c r="Y11" s="71">
        <v>73.5</v>
      </c>
      <c r="Z11" s="51">
        <v>73.5</v>
      </c>
      <c r="AA11" s="48" t="s">
        <v>199</v>
      </c>
      <c r="AB11" s="48" t="s">
        <v>199</v>
      </c>
      <c r="AC11" s="48" t="s">
        <v>199</v>
      </c>
      <c r="AD11" s="47" t="s">
        <v>61</v>
      </c>
      <c r="AE11" s="47" t="s">
        <v>201</v>
      </c>
      <c r="AF11" s="71">
        <v>73.5</v>
      </c>
      <c r="AG11" s="51">
        <v>73.5</v>
      </c>
      <c r="AH11" s="48" t="s">
        <v>199</v>
      </c>
      <c r="AI11" s="47" t="s">
        <v>202</v>
      </c>
    </row>
    <row r="12" spans="1:35" x14ac:dyDescent="0.45">
      <c r="A12" s="72">
        <v>11</v>
      </c>
      <c r="B12" s="72" t="s">
        <v>32</v>
      </c>
      <c r="C12" s="73" t="s">
        <v>479</v>
      </c>
      <c r="D12" s="72">
        <v>20242145024</v>
      </c>
      <c r="E12" s="72" t="s">
        <v>480</v>
      </c>
      <c r="F12" s="72" t="s">
        <v>36</v>
      </c>
      <c r="G12" s="72" t="s">
        <v>37</v>
      </c>
      <c r="H12" s="72" t="s">
        <v>197</v>
      </c>
      <c r="I12" s="72" t="s">
        <v>198</v>
      </c>
      <c r="J12" s="72">
        <v>345</v>
      </c>
      <c r="K12" s="72">
        <v>90.53</v>
      </c>
      <c r="L12" s="72">
        <v>73.31</v>
      </c>
      <c r="M12" s="74">
        <f>(J12*0.8)*0.2+K12*0.2</f>
        <v>73.306000000000012</v>
      </c>
      <c r="N12" s="74">
        <f>(J12*0.8)*0.2+K12*0.2</f>
        <v>73.306000000000012</v>
      </c>
      <c r="O12" s="72" t="s">
        <v>199</v>
      </c>
      <c r="P12" s="72">
        <v>0</v>
      </c>
      <c r="Q12" s="72">
        <v>0</v>
      </c>
      <c r="R12" s="75" t="s">
        <v>199</v>
      </c>
      <c r="S12" s="72">
        <v>0</v>
      </c>
      <c r="T12" s="72">
        <v>0</v>
      </c>
      <c r="U12" s="72" t="s">
        <v>199</v>
      </c>
      <c r="V12" s="72">
        <v>0</v>
      </c>
      <c r="W12" s="72">
        <v>0</v>
      </c>
      <c r="X12" s="72"/>
      <c r="Y12" s="74">
        <v>73.305999999999997</v>
      </c>
      <c r="Z12" s="74">
        <v>73.305999999999997</v>
      </c>
      <c r="AA12" s="72"/>
      <c r="AB12" s="72" t="s">
        <v>199</v>
      </c>
      <c r="AC12" s="72" t="s">
        <v>199</v>
      </c>
      <c r="AD12" s="72" t="s">
        <v>481</v>
      </c>
      <c r="AE12" s="72" t="s">
        <v>202</v>
      </c>
      <c r="AF12" s="74">
        <v>73.305999999999997</v>
      </c>
      <c r="AG12" s="74">
        <v>73.305999999999997</v>
      </c>
      <c r="AH12" s="72"/>
      <c r="AI12" s="72" t="s">
        <v>234</v>
      </c>
    </row>
    <row r="13" spans="1:35" x14ac:dyDescent="0.45">
      <c r="A13" s="72">
        <v>12</v>
      </c>
      <c r="B13" s="72" t="s">
        <v>32</v>
      </c>
      <c r="C13" s="72" t="s">
        <v>218</v>
      </c>
      <c r="D13" s="72">
        <v>20242145023</v>
      </c>
      <c r="E13" s="72" t="s">
        <v>238</v>
      </c>
      <c r="F13" s="72" t="s">
        <v>36</v>
      </c>
      <c r="G13" s="72" t="s">
        <v>37</v>
      </c>
      <c r="H13" s="72" t="s">
        <v>197</v>
      </c>
      <c r="I13" s="72" t="s">
        <v>198</v>
      </c>
      <c r="J13" s="72">
        <v>347</v>
      </c>
      <c r="K13" s="72">
        <v>86.75</v>
      </c>
      <c r="L13" s="72">
        <v>72.87</v>
      </c>
      <c r="M13" s="76">
        <v>72.87</v>
      </c>
      <c r="N13" s="77">
        <f>J13*0.2*0.8+K13*0.2</f>
        <v>72.87</v>
      </c>
      <c r="O13" s="72" t="s">
        <v>199</v>
      </c>
      <c r="P13" s="72" t="s">
        <v>199</v>
      </c>
      <c r="Q13" s="73" t="s">
        <v>199</v>
      </c>
      <c r="R13" s="73" t="s">
        <v>199</v>
      </c>
      <c r="S13" s="73" t="s">
        <v>199</v>
      </c>
      <c r="T13" s="73" t="s">
        <v>199</v>
      </c>
      <c r="U13" s="72" t="s">
        <v>199</v>
      </c>
      <c r="V13" s="72" t="s">
        <v>199</v>
      </c>
      <c r="W13" s="73" t="s">
        <v>199</v>
      </c>
      <c r="X13" s="72">
        <v>72.87</v>
      </c>
      <c r="Y13" s="76">
        <v>72.87</v>
      </c>
      <c r="Z13" s="77">
        <v>72.87</v>
      </c>
      <c r="AA13" s="72" t="s">
        <v>199</v>
      </c>
      <c r="AB13" s="72" t="s">
        <v>199</v>
      </c>
      <c r="AC13" s="73" t="s">
        <v>199</v>
      </c>
      <c r="AD13" s="72" t="s">
        <v>229</v>
      </c>
      <c r="AE13" s="72" t="s">
        <v>201</v>
      </c>
      <c r="AF13" s="76">
        <v>72.87</v>
      </c>
      <c r="AG13" s="77">
        <v>72.87</v>
      </c>
      <c r="AH13" s="72" t="s">
        <v>199</v>
      </c>
      <c r="AI13" s="72" t="s">
        <v>202</v>
      </c>
    </row>
    <row r="14" spans="1:35" x14ac:dyDescent="0.45">
      <c r="A14" s="72">
        <v>13</v>
      </c>
      <c r="B14" s="72" t="s">
        <v>32</v>
      </c>
      <c r="C14" s="72" t="s">
        <v>395</v>
      </c>
      <c r="D14" s="72">
        <v>20242145002</v>
      </c>
      <c r="E14" s="72" t="s">
        <v>416</v>
      </c>
      <c r="F14" s="72" t="s">
        <v>36</v>
      </c>
      <c r="G14" s="72" t="s">
        <v>37</v>
      </c>
      <c r="H14" s="72" t="s">
        <v>197</v>
      </c>
      <c r="I14" s="72" t="s">
        <v>198</v>
      </c>
      <c r="J14" s="72">
        <v>341</v>
      </c>
      <c r="K14" s="72">
        <v>89.98</v>
      </c>
      <c r="L14" s="72">
        <v>72.555999999999997</v>
      </c>
      <c r="M14" s="72">
        <v>72.555999999999997</v>
      </c>
      <c r="N14" s="72">
        <v>72.555999999999997</v>
      </c>
      <c r="O14" s="72"/>
      <c r="P14" s="72"/>
      <c r="Q14" s="72"/>
      <c r="R14" s="72"/>
      <c r="S14" s="72"/>
      <c r="T14" s="72"/>
      <c r="U14" s="72"/>
      <c r="V14" s="72"/>
      <c r="W14" s="72"/>
      <c r="X14" s="72">
        <v>72.555999999999997</v>
      </c>
      <c r="Y14" s="72">
        <v>72.555999999999997</v>
      </c>
      <c r="Z14" s="72">
        <v>72.555999999999997</v>
      </c>
      <c r="AA14" s="72"/>
      <c r="AB14" s="72"/>
      <c r="AC14" s="72"/>
      <c r="AD14" s="72" t="s">
        <v>145</v>
      </c>
      <c r="AE14" s="72" t="s">
        <v>399</v>
      </c>
      <c r="AF14" s="77">
        <v>72.555999999999997</v>
      </c>
      <c r="AG14" s="77">
        <v>72.555999999999997</v>
      </c>
      <c r="AH14" s="72"/>
      <c r="AI14" s="72" t="s">
        <v>400</v>
      </c>
    </row>
    <row r="15" spans="1:35" ht="132" x14ac:dyDescent="0.45">
      <c r="A15" s="72">
        <v>14</v>
      </c>
      <c r="B15" s="72" t="s">
        <v>32</v>
      </c>
      <c r="C15" s="72" t="s">
        <v>218</v>
      </c>
      <c r="D15" s="72">
        <v>20242145053</v>
      </c>
      <c r="E15" s="72" t="s">
        <v>244</v>
      </c>
      <c r="F15" s="72" t="s">
        <v>47</v>
      </c>
      <c r="G15" s="72" t="s">
        <v>37</v>
      </c>
      <c r="H15" s="72" t="s">
        <v>197</v>
      </c>
      <c r="I15" s="72" t="s">
        <v>198</v>
      </c>
      <c r="J15" s="72">
        <v>343</v>
      </c>
      <c r="K15" s="72">
        <v>87.28</v>
      </c>
      <c r="L15" s="72">
        <v>72.335999999999999</v>
      </c>
      <c r="M15" s="76">
        <v>72.34</v>
      </c>
      <c r="N15" s="77">
        <f>J15*0.2*0.8+K15*0.2</f>
        <v>72.336000000000013</v>
      </c>
      <c r="O15" s="72" t="s">
        <v>199</v>
      </c>
      <c r="P15" s="72" t="s">
        <v>199</v>
      </c>
      <c r="Q15" s="73" t="s">
        <v>199</v>
      </c>
      <c r="R15" s="72" t="s">
        <v>199</v>
      </c>
      <c r="S15" s="72" t="s">
        <v>199</v>
      </c>
      <c r="T15" s="73" t="s">
        <v>199</v>
      </c>
      <c r="U15" s="75" t="s">
        <v>245</v>
      </c>
      <c r="V15" s="72">
        <v>0</v>
      </c>
      <c r="W15" s="73">
        <v>0</v>
      </c>
      <c r="X15" s="72">
        <v>76.335999999999999</v>
      </c>
      <c r="Y15" s="76">
        <v>72.34</v>
      </c>
      <c r="Z15" s="77">
        <v>72.335999999999999</v>
      </c>
      <c r="AA15" s="73" t="s">
        <v>199</v>
      </c>
      <c r="AB15" s="73" t="s">
        <v>246</v>
      </c>
      <c r="AC15" s="73" t="s">
        <v>247</v>
      </c>
      <c r="AD15" s="72" t="s">
        <v>61</v>
      </c>
      <c r="AE15" s="72" t="s">
        <v>201</v>
      </c>
      <c r="AF15" s="76">
        <v>72.34</v>
      </c>
      <c r="AG15" s="77">
        <v>72.335999999999999</v>
      </c>
      <c r="AH15" s="73" t="s">
        <v>199</v>
      </c>
      <c r="AI15" s="72" t="s">
        <v>202</v>
      </c>
    </row>
    <row r="16" spans="1:35" x14ac:dyDescent="0.45">
      <c r="A16" s="72">
        <v>15</v>
      </c>
      <c r="B16" s="72" t="s">
        <v>32</v>
      </c>
      <c r="C16" s="72" t="s">
        <v>486</v>
      </c>
      <c r="D16" s="72">
        <v>20242145017</v>
      </c>
      <c r="E16" s="72" t="s">
        <v>490</v>
      </c>
      <c r="F16" s="72" t="s">
        <v>47</v>
      </c>
      <c r="G16" s="72" t="s">
        <v>37</v>
      </c>
      <c r="H16" s="72" t="s">
        <v>197</v>
      </c>
      <c r="I16" s="72" t="s">
        <v>198</v>
      </c>
      <c r="J16" s="72">
        <v>348</v>
      </c>
      <c r="K16" s="72">
        <v>81.75</v>
      </c>
      <c r="L16" s="72">
        <v>72.03</v>
      </c>
      <c r="M16" s="72">
        <v>72.03</v>
      </c>
      <c r="N16" s="72">
        <v>72.03</v>
      </c>
      <c r="O16" s="72">
        <v>0</v>
      </c>
      <c r="P16" s="72">
        <v>0</v>
      </c>
      <c r="Q16" s="72">
        <v>0</v>
      </c>
      <c r="R16" s="72">
        <v>0</v>
      </c>
      <c r="S16" s="72">
        <v>0</v>
      </c>
      <c r="T16" s="72">
        <v>0</v>
      </c>
      <c r="U16" s="72">
        <v>0</v>
      </c>
      <c r="V16" s="72">
        <v>0</v>
      </c>
      <c r="W16" s="72">
        <v>0</v>
      </c>
      <c r="X16" s="72">
        <v>72.03</v>
      </c>
      <c r="Y16" s="72">
        <v>72.03</v>
      </c>
      <c r="Z16" s="72">
        <v>72.03</v>
      </c>
      <c r="AA16" s="72" t="s">
        <v>199</v>
      </c>
      <c r="AB16" s="72" t="s">
        <v>199</v>
      </c>
      <c r="AC16" s="72" t="s">
        <v>199</v>
      </c>
      <c r="AD16" s="72" t="s">
        <v>491</v>
      </c>
      <c r="AE16" s="72" t="s">
        <v>489</v>
      </c>
      <c r="AF16" s="72">
        <v>72.03</v>
      </c>
      <c r="AG16" s="72">
        <v>72.03</v>
      </c>
      <c r="AH16" s="72"/>
      <c r="AI16" s="72" t="s">
        <v>399</v>
      </c>
    </row>
    <row r="17" spans="1:35" x14ac:dyDescent="0.45">
      <c r="A17" s="72">
        <v>16</v>
      </c>
      <c r="B17" s="72" t="s">
        <v>32</v>
      </c>
      <c r="C17" s="72" t="s">
        <v>338</v>
      </c>
      <c r="D17" s="72">
        <v>20242145026</v>
      </c>
      <c r="E17" s="72" t="s">
        <v>391</v>
      </c>
      <c r="F17" s="72" t="s">
        <v>36</v>
      </c>
      <c r="G17" s="72" t="s">
        <v>37</v>
      </c>
      <c r="H17" s="72" t="s">
        <v>197</v>
      </c>
      <c r="I17" s="72" t="s">
        <v>198</v>
      </c>
      <c r="J17" s="72">
        <v>338</v>
      </c>
      <c r="K17" s="72">
        <v>83.22</v>
      </c>
      <c r="L17" s="77">
        <v>70.724000000000004</v>
      </c>
      <c r="M17" s="77">
        <v>70.724000000000004</v>
      </c>
      <c r="N17" s="77">
        <v>70.724000000000004</v>
      </c>
      <c r="O17" s="72">
        <v>0</v>
      </c>
      <c r="P17" s="72">
        <v>0</v>
      </c>
      <c r="Q17" s="72">
        <v>0</v>
      </c>
      <c r="R17" s="72">
        <v>1</v>
      </c>
      <c r="S17" s="72">
        <v>1</v>
      </c>
      <c r="T17" s="72">
        <v>1</v>
      </c>
      <c r="U17" s="72">
        <v>0</v>
      </c>
      <c r="V17" s="72">
        <v>0</v>
      </c>
      <c r="W17" s="72">
        <v>0</v>
      </c>
      <c r="X17" s="77">
        <v>71.724000000000004</v>
      </c>
      <c r="Y17" s="77">
        <v>71.724000000000004</v>
      </c>
      <c r="Z17" s="77">
        <v>71.724000000000004</v>
      </c>
      <c r="AA17" s="72" t="s">
        <v>199</v>
      </c>
      <c r="AB17" s="72" t="s">
        <v>199</v>
      </c>
      <c r="AC17" s="72" t="s">
        <v>199</v>
      </c>
      <c r="AD17" s="72" t="s">
        <v>343</v>
      </c>
      <c r="AE17" s="78" t="s">
        <v>341</v>
      </c>
      <c r="AF17" s="72">
        <v>71.72</v>
      </c>
      <c r="AG17" s="77">
        <v>71.724000000000004</v>
      </c>
      <c r="AH17" s="73" t="s">
        <v>199</v>
      </c>
      <c r="AI17" s="72" t="s">
        <v>201</v>
      </c>
    </row>
    <row r="18" spans="1:35" x14ac:dyDescent="0.45">
      <c r="A18" s="72">
        <v>17</v>
      </c>
      <c r="B18" s="78" t="s">
        <v>32</v>
      </c>
      <c r="C18" s="73" t="s">
        <v>254</v>
      </c>
      <c r="D18" s="78">
        <v>20242145009</v>
      </c>
      <c r="E18" s="78" t="s">
        <v>267</v>
      </c>
      <c r="F18" s="78" t="s">
        <v>47</v>
      </c>
      <c r="G18" s="78" t="s">
        <v>37</v>
      </c>
      <c r="H18" s="78" t="s">
        <v>197</v>
      </c>
      <c r="I18" s="78" t="s">
        <v>198</v>
      </c>
      <c r="J18" s="78">
        <v>345</v>
      </c>
      <c r="K18" s="78">
        <v>82.48</v>
      </c>
      <c r="L18" s="78">
        <v>71.695999999999998</v>
      </c>
      <c r="M18" s="79">
        <f>J18*0.2*0.8+K18*0.2</f>
        <v>71.695999999999998</v>
      </c>
      <c r="N18" s="79">
        <v>71.695999999999998</v>
      </c>
      <c r="O18" s="78"/>
      <c r="P18" s="78"/>
      <c r="Q18" s="78"/>
      <c r="R18" s="78"/>
      <c r="S18" s="78"/>
      <c r="T18" s="78"/>
      <c r="U18" s="78"/>
      <c r="V18" s="78"/>
      <c r="W18" s="78"/>
      <c r="X18" s="78">
        <v>71.695999999999998</v>
      </c>
      <c r="Y18" s="80">
        <v>71.695999999999998</v>
      </c>
      <c r="Z18" s="80">
        <v>71.695999999999998</v>
      </c>
      <c r="AA18" s="78"/>
      <c r="AB18" s="78"/>
      <c r="AC18" s="78"/>
      <c r="AD18" s="78" t="s">
        <v>85</v>
      </c>
      <c r="AE18" s="78" t="s">
        <v>234</v>
      </c>
      <c r="AF18" s="80">
        <v>71.695999999999998</v>
      </c>
      <c r="AG18" s="80">
        <v>71.695999999999998</v>
      </c>
      <c r="AH18" s="72"/>
      <c r="AI18" s="73" t="s">
        <v>257</v>
      </c>
    </row>
    <row r="19" spans="1:35" ht="162" customHeight="1" x14ac:dyDescent="0.45">
      <c r="A19" s="72">
        <v>18</v>
      </c>
      <c r="B19" s="72" t="s">
        <v>32</v>
      </c>
      <c r="C19" s="72" t="s">
        <v>218</v>
      </c>
      <c r="D19" s="72">
        <v>20242145001</v>
      </c>
      <c r="E19" s="72" t="s">
        <v>236</v>
      </c>
      <c r="F19" s="72" t="s">
        <v>47</v>
      </c>
      <c r="G19" s="72" t="s">
        <v>37</v>
      </c>
      <c r="H19" s="72" t="s">
        <v>197</v>
      </c>
      <c r="I19" s="72" t="s">
        <v>198</v>
      </c>
      <c r="J19" s="72">
        <v>347</v>
      </c>
      <c r="K19" s="72">
        <v>80.72</v>
      </c>
      <c r="L19" s="72">
        <v>71.664000000000001</v>
      </c>
      <c r="M19" s="76">
        <v>71.66</v>
      </c>
      <c r="N19" s="77">
        <f>J19*0.2*0.8+K19*0.2</f>
        <v>71.664000000000016</v>
      </c>
      <c r="O19" s="72" t="s">
        <v>199</v>
      </c>
      <c r="P19" s="72" t="s">
        <v>199</v>
      </c>
      <c r="Q19" s="73" t="s">
        <v>199</v>
      </c>
      <c r="R19" s="72" t="s">
        <v>199</v>
      </c>
      <c r="S19" s="72" t="s">
        <v>199</v>
      </c>
      <c r="T19" s="73" t="s">
        <v>199</v>
      </c>
      <c r="U19" s="72" t="s">
        <v>199</v>
      </c>
      <c r="V19" s="72" t="s">
        <v>199</v>
      </c>
      <c r="W19" s="73" t="s">
        <v>199</v>
      </c>
      <c r="X19" s="72">
        <v>71.664000000000001</v>
      </c>
      <c r="Y19" s="76">
        <v>71.66</v>
      </c>
      <c r="Z19" s="77">
        <v>71.664000000000001</v>
      </c>
      <c r="AA19" s="72" t="s">
        <v>199</v>
      </c>
      <c r="AB19" s="72" t="s">
        <v>199</v>
      </c>
      <c r="AC19" s="73" t="s">
        <v>199</v>
      </c>
      <c r="AD19" s="72" t="s">
        <v>205</v>
      </c>
      <c r="AE19" s="72" t="s">
        <v>201</v>
      </c>
      <c r="AF19" s="76">
        <v>71.66</v>
      </c>
      <c r="AG19" s="77">
        <v>71.664000000000001</v>
      </c>
      <c r="AH19" s="72" t="s">
        <v>199</v>
      </c>
      <c r="AI19" s="72" t="s">
        <v>202</v>
      </c>
    </row>
    <row r="20" spans="1:35" x14ac:dyDescent="0.45">
      <c r="A20" s="72">
        <v>19</v>
      </c>
      <c r="B20" s="72" t="s">
        <v>32</v>
      </c>
      <c r="C20" s="72" t="s">
        <v>218</v>
      </c>
      <c r="D20" s="72">
        <v>20242145040</v>
      </c>
      <c r="E20" s="72" t="s">
        <v>249</v>
      </c>
      <c r="F20" s="72" t="s">
        <v>36</v>
      </c>
      <c r="G20" s="72" t="s">
        <v>37</v>
      </c>
      <c r="H20" s="72" t="s">
        <v>197</v>
      </c>
      <c r="I20" s="72" t="s">
        <v>198</v>
      </c>
      <c r="J20" s="72">
        <v>339</v>
      </c>
      <c r="K20" s="72">
        <v>87.03</v>
      </c>
      <c r="L20" s="72">
        <v>71.646000000000001</v>
      </c>
      <c r="M20" s="76">
        <v>71.650000000000006</v>
      </c>
      <c r="N20" s="77">
        <f>J20*0.2*0.8+K20*0.2</f>
        <v>71.646000000000001</v>
      </c>
      <c r="O20" s="72" t="s">
        <v>199</v>
      </c>
      <c r="P20" s="72" t="s">
        <v>199</v>
      </c>
      <c r="Q20" s="73" t="s">
        <v>199</v>
      </c>
      <c r="R20" s="72" t="s">
        <v>199</v>
      </c>
      <c r="S20" s="72" t="s">
        <v>199</v>
      </c>
      <c r="T20" s="73" t="s">
        <v>199</v>
      </c>
      <c r="U20" s="72" t="s">
        <v>199</v>
      </c>
      <c r="V20" s="72" t="s">
        <v>199</v>
      </c>
      <c r="W20" s="73" t="s">
        <v>199</v>
      </c>
      <c r="X20" s="72">
        <v>71.646000000000001</v>
      </c>
      <c r="Y20" s="76">
        <v>71.650000000000006</v>
      </c>
      <c r="Z20" s="77">
        <v>71.646000000000001</v>
      </c>
      <c r="AA20" s="73" t="s">
        <v>199</v>
      </c>
      <c r="AB20" s="73" t="s">
        <v>199</v>
      </c>
      <c r="AC20" s="73" t="s">
        <v>199</v>
      </c>
      <c r="AD20" s="72" t="s">
        <v>204</v>
      </c>
      <c r="AE20" s="72" t="s">
        <v>201</v>
      </c>
      <c r="AF20" s="76">
        <v>71.650000000000006</v>
      </c>
      <c r="AG20" s="77">
        <v>71.646000000000001</v>
      </c>
      <c r="AH20" s="73" t="s">
        <v>199</v>
      </c>
      <c r="AI20" s="72" t="s">
        <v>202</v>
      </c>
    </row>
    <row r="21" spans="1:35" ht="49.5" x14ac:dyDescent="0.45">
      <c r="A21" s="72">
        <v>20</v>
      </c>
      <c r="B21" s="72" t="s">
        <v>32</v>
      </c>
      <c r="C21" s="72" t="s">
        <v>218</v>
      </c>
      <c r="D21" s="81" t="s">
        <v>241</v>
      </c>
      <c r="E21" s="72" t="s">
        <v>242</v>
      </c>
      <c r="F21" s="72" t="s">
        <v>36</v>
      </c>
      <c r="G21" s="72" t="s">
        <v>37</v>
      </c>
      <c r="H21" s="72" t="s">
        <v>197</v>
      </c>
      <c r="I21" s="72" t="s">
        <v>198</v>
      </c>
      <c r="J21" s="72">
        <v>335</v>
      </c>
      <c r="K21" s="72">
        <v>79.650000000000006</v>
      </c>
      <c r="L21" s="72">
        <v>69.53</v>
      </c>
      <c r="M21" s="76">
        <v>69.53</v>
      </c>
      <c r="N21" s="77">
        <f>J21*0.2*0.8+K21*0.2</f>
        <v>69.53</v>
      </c>
      <c r="O21" s="72" t="s">
        <v>199</v>
      </c>
      <c r="P21" s="72" t="s">
        <v>199</v>
      </c>
      <c r="Q21" s="73" t="s">
        <v>199</v>
      </c>
      <c r="R21" s="75" t="s">
        <v>243</v>
      </c>
      <c r="S21" s="72">
        <v>2</v>
      </c>
      <c r="T21" s="72">
        <v>2</v>
      </c>
      <c r="U21" s="72" t="s">
        <v>199</v>
      </c>
      <c r="V21" s="72" t="s">
        <v>199</v>
      </c>
      <c r="W21" s="73" t="s">
        <v>199</v>
      </c>
      <c r="X21" s="72">
        <v>71.53</v>
      </c>
      <c r="Y21" s="76">
        <v>71.53</v>
      </c>
      <c r="Z21" s="77">
        <v>71.53</v>
      </c>
      <c r="AA21" s="73" t="s">
        <v>199</v>
      </c>
      <c r="AB21" s="73" t="s">
        <v>199</v>
      </c>
      <c r="AC21" s="73" t="s">
        <v>199</v>
      </c>
      <c r="AD21" s="72" t="s">
        <v>206</v>
      </c>
      <c r="AE21" s="72" t="s">
        <v>201</v>
      </c>
      <c r="AF21" s="76">
        <v>71.53</v>
      </c>
      <c r="AG21" s="77">
        <v>71.53</v>
      </c>
      <c r="AH21" s="73" t="s">
        <v>199</v>
      </c>
      <c r="AI21" s="72" t="s">
        <v>202</v>
      </c>
    </row>
    <row r="22" spans="1:35" x14ac:dyDescent="0.45">
      <c r="A22" s="72">
        <v>21</v>
      </c>
      <c r="B22" s="72" t="s">
        <v>32</v>
      </c>
      <c r="C22" s="72" t="s">
        <v>535</v>
      </c>
      <c r="D22" s="72">
        <v>20242145019</v>
      </c>
      <c r="E22" s="72" t="s">
        <v>541</v>
      </c>
      <c r="F22" s="72" t="s">
        <v>47</v>
      </c>
      <c r="G22" s="72" t="s">
        <v>37</v>
      </c>
      <c r="H22" s="72" t="s">
        <v>197</v>
      </c>
      <c r="I22" s="72" t="s">
        <v>198</v>
      </c>
      <c r="J22" s="72">
        <v>342</v>
      </c>
      <c r="K22" s="72">
        <v>83.53</v>
      </c>
      <c r="L22" s="72">
        <v>71.426000000000002</v>
      </c>
      <c r="M22" s="77">
        <v>71.426000000000002</v>
      </c>
      <c r="N22" s="77">
        <v>71.426000000000002</v>
      </c>
      <c r="O22" s="72" t="s">
        <v>199</v>
      </c>
      <c r="P22" s="72" t="s">
        <v>199</v>
      </c>
      <c r="Q22" s="72" t="s">
        <v>199</v>
      </c>
      <c r="R22" s="72" t="s">
        <v>199</v>
      </c>
      <c r="S22" s="72" t="s">
        <v>199</v>
      </c>
      <c r="T22" s="72" t="s">
        <v>199</v>
      </c>
      <c r="U22" s="72" t="s">
        <v>199</v>
      </c>
      <c r="V22" s="72" t="s">
        <v>199</v>
      </c>
      <c r="W22" s="72" t="s">
        <v>199</v>
      </c>
      <c r="X22" s="82">
        <v>71.426000000000002</v>
      </c>
      <c r="Y22" s="77">
        <v>71.426000000000002</v>
      </c>
      <c r="Z22" s="77">
        <v>71.426000000000002</v>
      </c>
      <c r="AA22" s="82" t="s">
        <v>199</v>
      </c>
      <c r="AB22" s="82" t="s">
        <v>199</v>
      </c>
      <c r="AC22" s="82" t="s">
        <v>199</v>
      </c>
      <c r="AD22" s="72" t="s">
        <v>542</v>
      </c>
      <c r="AE22" s="72" t="s">
        <v>538</v>
      </c>
      <c r="AF22" s="77">
        <v>71.426000000000002</v>
      </c>
      <c r="AG22" s="77">
        <v>71.426000000000002</v>
      </c>
      <c r="AH22" s="72"/>
      <c r="AI22" s="72" t="s">
        <v>534</v>
      </c>
    </row>
    <row r="23" spans="1:35" x14ac:dyDescent="0.45">
      <c r="A23" s="72">
        <v>22</v>
      </c>
      <c r="B23" s="72" t="s">
        <v>32</v>
      </c>
      <c r="C23" s="72" t="s">
        <v>395</v>
      </c>
      <c r="D23" s="72">
        <v>20242145054</v>
      </c>
      <c r="E23" s="72" t="s">
        <v>413</v>
      </c>
      <c r="F23" s="72" t="s">
        <v>47</v>
      </c>
      <c r="G23" s="72" t="s">
        <v>37</v>
      </c>
      <c r="H23" s="72" t="s">
        <v>197</v>
      </c>
      <c r="I23" s="72" t="s">
        <v>198</v>
      </c>
      <c r="J23" s="72">
        <v>332</v>
      </c>
      <c r="K23" s="72">
        <v>90.77</v>
      </c>
      <c r="L23" s="72">
        <v>71.274000000000001</v>
      </c>
      <c r="M23" s="72">
        <v>71.274000000000001</v>
      </c>
      <c r="N23" s="72">
        <v>71.274000000000001</v>
      </c>
      <c r="O23" s="72"/>
      <c r="P23" s="72"/>
      <c r="Q23" s="72"/>
      <c r="R23" s="72"/>
      <c r="S23" s="72"/>
      <c r="T23" s="72"/>
      <c r="U23" s="72"/>
      <c r="V23" s="72"/>
      <c r="W23" s="72"/>
      <c r="X23" s="72">
        <v>71.274000000000001</v>
      </c>
      <c r="Y23" s="72">
        <v>71.274000000000001</v>
      </c>
      <c r="Z23" s="72">
        <v>71.274000000000001</v>
      </c>
      <c r="AA23" s="72"/>
      <c r="AB23" s="72"/>
      <c r="AC23" s="72"/>
      <c r="AD23" s="72" t="s">
        <v>414</v>
      </c>
      <c r="AE23" s="72" t="s">
        <v>399</v>
      </c>
      <c r="AF23" s="77">
        <v>71.274000000000001</v>
      </c>
      <c r="AG23" s="77">
        <v>71.274000000000001</v>
      </c>
      <c r="AH23" s="72"/>
      <c r="AI23" s="72" t="s">
        <v>400</v>
      </c>
    </row>
    <row r="24" spans="1:35" x14ac:dyDescent="0.45">
      <c r="A24" s="72">
        <v>23</v>
      </c>
      <c r="B24" s="72" t="s">
        <v>32</v>
      </c>
      <c r="C24" s="72" t="s">
        <v>395</v>
      </c>
      <c r="D24" s="72">
        <v>20242145028</v>
      </c>
      <c r="E24" s="72" t="s">
        <v>418</v>
      </c>
      <c r="F24" s="72" t="s">
        <v>36</v>
      </c>
      <c r="G24" s="72" t="s">
        <v>37</v>
      </c>
      <c r="H24" s="72" t="s">
        <v>197</v>
      </c>
      <c r="I24" s="72" t="s">
        <v>198</v>
      </c>
      <c r="J24" s="72">
        <v>338</v>
      </c>
      <c r="K24" s="72">
        <v>85.92</v>
      </c>
      <c r="L24" s="72">
        <v>71.263999999999996</v>
      </c>
      <c r="M24" s="72">
        <v>71.263999999999996</v>
      </c>
      <c r="N24" s="72">
        <v>71.263999999999996</v>
      </c>
      <c r="O24" s="72"/>
      <c r="P24" s="72"/>
      <c r="Q24" s="72"/>
      <c r="R24" s="72"/>
      <c r="S24" s="72"/>
      <c r="T24" s="72"/>
      <c r="U24" s="72"/>
      <c r="V24" s="72"/>
      <c r="W24" s="72"/>
      <c r="X24" s="72">
        <v>71.263999999999996</v>
      </c>
      <c r="Y24" s="72">
        <v>71.263999999999996</v>
      </c>
      <c r="Z24" s="72">
        <v>71.263999999999996</v>
      </c>
      <c r="AA24" s="72"/>
      <c r="AB24" s="72"/>
      <c r="AC24" s="72"/>
      <c r="AD24" s="72" t="s">
        <v>419</v>
      </c>
      <c r="AE24" s="72" t="s">
        <v>399</v>
      </c>
      <c r="AF24" s="77">
        <v>71.263999999999996</v>
      </c>
      <c r="AG24" s="77">
        <v>71.263999999999996</v>
      </c>
      <c r="AH24" s="72"/>
      <c r="AI24" s="72" t="s">
        <v>400</v>
      </c>
    </row>
    <row r="25" spans="1:35" x14ac:dyDescent="0.45">
      <c r="A25" s="72">
        <v>24</v>
      </c>
      <c r="B25" s="72" t="s">
        <v>32</v>
      </c>
      <c r="C25" s="72" t="s">
        <v>395</v>
      </c>
      <c r="D25" s="83">
        <v>20242145010</v>
      </c>
      <c r="E25" s="72" t="s">
        <v>407</v>
      </c>
      <c r="F25" s="72" t="s">
        <v>36</v>
      </c>
      <c r="G25" s="72" t="s">
        <v>37</v>
      </c>
      <c r="H25" s="72" t="s">
        <v>197</v>
      </c>
      <c r="I25" s="72" t="s">
        <v>198</v>
      </c>
      <c r="J25" s="72">
        <v>337</v>
      </c>
      <c r="K25" s="72">
        <v>86.18</v>
      </c>
      <c r="L25" s="72">
        <v>71.156000000000006</v>
      </c>
      <c r="M25" s="72">
        <v>71.156000000000006</v>
      </c>
      <c r="N25" s="72">
        <v>71.156000000000006</v>
      </c>
      <c r="O25" s="72"/>
      <c r="P25" s="72"/>
      <c r="Q25" s="72"/>
      <c r="R25" s="72"/>
      <c r="S25" s="72"/>
      <c r="T25" s="72"/>
      <c r="U25" s="72"/>
      <c r="V25" s="72"/>
      <c r="W25" s="72"/>
      <c r="X25" s="72">
        <v>71.156000000000006</v>
      </c>
      <c r="Y25" s="72">
        <v>71.156000000000006</v>
      </c>
      <c r="Z25" s="72">
        <v>71.156000000000006</v>
      </c>
      <c r="AA25" s="72"/>
      <c r="AB25" s="72"/>
      <c r="AC25" s="72"/>
      <c r="AD25" s="72" t="s">
        <v>408</v>
      </c>
      <c r="AE25" s="72" t="s">
        <v>399</v>
      </c>
      <c r="AF25" s="77">
        <v>71.156000000000006</v>
      </c>
      <c r="AG25" s="77">
        <v>71.156000000000006</v>
      </c>
      <c r="AH25" s="72"/>
      <c r="AI25" s="72" t="s">
        <v>400</v>
      </c>
    </row>
    <row r="26" spans="1:35" x14ac:dyDescent="0.45">
      <c r="A26" s="72">
        <v>25</v>
      </c>
      <c r="B26" s="73" t="s">
        <v>32</v>
      </c>
      <c r="C26" s="72" t="s">
        <v>218</v>
      </c>
      <c r="D26" s="73">
        <v>20242145027</v>
      </c>
      <c r="E26" s="73" t="s">
        <v>240</v>
      </c>
      <c r="F26" s="73" t="s">
        <v>47</v>
      </c>
      <c r="G26" s="73" t="s">
        <v>37</v>
      </c>
      <c r="H26" s="73" t="s">
        <v>197</v>
      </c>
      <c r="I26" s="73" t="s">
        <v>198</v>
      </c>
      <c r="J26" s="73">
        <v>338</v>
      </c>
      <c r="K26" s="73">
        <v>84.57</v>
      </c>
      <c r="L26" s="73">
        <v>76.09</v>
      </c>
      <c r="M26" s="76">
        <v>70.989999999999995</v>
      </c>
      <c r="N26" s="77">
        <f>J26*0.2*0.8+K26*0.2</f>
        <v>70.994000000000014</v>
      </c>
      <c r="O26" s="72" t="s">
        <v>199</v>
      </c>
      <c r="P26" s="72" t="s">
        <v>199</v>
      </c>
      <c r="Q26" s="73" t="s">
        <v>199</v>
      </c>
      <c r="R26" s="73" t="s">
        <v>199</v>
      </c>
      <c r="S26" s="73" t="s">
        <v>199</v>
      </c>
      <c r="T26" s="73" t="s">
        <v>199</v>
      </c>
      <c r="U26" s="72" t="s">
        <v>199</v>
      </c>
      <c r="V26" s="72" t="s">
        <v>199</v>
      </c>
      <c r="W26" s="73" t="s">
        <v>199</v>
      </c>
      <c r="X26" s="73">
        <v>70.994</v>
      </c>
      <c r="Y26" s="76">
        <v>70.989999999999995</v>
      </c>
      <c r="Z26" s="76">
        <v>70.994</v>
      </c>
      <c r="AA26" s="73" t="s">
        <v>199</v>
      </c>
      <c r="AB26" s="73" t="s">
        <v>199</v>
      </c>
      <c r="AC26" s="73" t="s">
        <v>199</v>
      </c>
      <c r="AD26" s="73" t="s">
        <v>209</v>
      </c>
      <c r="AE26" s="72" t="s">
        <v>201</v>
      </c>
      <c r="AF26" s="76">
        <v>70.989999999999995</v>
      </c>
      <c r="AG26" s="76">
        <v>70.994</v>
      </c>
      <c r="AH26" s="73" t="s">
        <v>199</v>
      </c>
      <c r="AI26" s="72" t="s">
        <v>202</v>
      </c>
    </row>
    <row r="27" spans="1:35" x14ac:dyDescent="0.45">
      <c r="A27" s="63">
        <v>26</v>
      </c>
      <c r="B27" s="63" t="s">
        <v>32</v>
      </c>
      <c r="C27" s="63" t="s">
        <v>218</v>
      </c>
      <c r="D27" s="63">
        <v>20242145014</v>
      </c>
      <c r="E27" s="63" t="s">
        <v>237</v>
      </c>
      <c r="F27" s="63" t="s">
        <v>36</v>
      </c>
      <c r="G27" s="63" t="s">
        <v>37</v>
      </c>
      <c r="H27" s="63" t="s">
        <v>197</v>
      </c>
      <c r="I27" s="63" t="s">
        <v>198</v>
      </c>
      <c r="J27" s="63">
        <v>332</v>
      </c>
      <c r="K27" s="63">
        <v>88.92</v>
      </c>
      <c r="L27" s="63">
        <v>70.903999999999996</v>
      </c>
      <c r="M27" s="84">
        <v>70.900000000000006</v>
      </c>
      <c r="N27" s="85">
        <f>J27*0.2*0.8+K27*0.2</f>
        <v>70.904000000000011</v>
      </c>
      <c r="O27" s="63" t="s">
        <v>199</v>
      </c>
      <c r="P27" s="63" t="s">
        <v>199</v>
      </c>
      <c r="Q27" s="86" t="s">
        <v>199</v>
      </c>
      <c r="R27" s="86" t="s">
        <v>199</v>
      </c>
      <c r="S27" s="86" t="s">
        <v>199</v>
      </c>
      <c r="T27" s="86" t="s">
        <v>199</v>
      </c>
      <c r="U27" s="63" t="s">
        <v>199</v>
      </c>
      <c r="V27" s="63" t="s">
        <v>199</v>
      </c>
      <c r="W27" s="86" t="s">
        <v>199</v>
      </c>
      <c r="X27" s="63">
        <v>70.903999999999996</v>
      </c>
      <c r="Y27" s="84">
        <v>70.900000000000006</v>
      </c>
      <c r="Z27" s="85">
        <v>70.903999999999996</v>
      </c>
      <c r="AA27" s="63" t="s">
        <v>199</v>
      </c>
      <c r="AB27" s="63" t="s">
        <v>199</v>
      </c>
      <c r="AC27" s="86" t="s">
        <v>199</v>
      </c>
      <c r="AD27" s="63" t="s">
        <v>102</v>
      </c>
      <c r="AE27" s="63" t="s">
        <v>201</v>
      </c>
      <c r="AF27" s="84">
        <v>70.900000000000006</v>
      </c>
      <c r="AG27" s="85">
        <v>70.903999999999996</v>
      </c>
      <c r="AH27" s="63" t="s">
        <v>199</v>
      </c>
      <c r="AI27" s="63" t="s">
        <v>202</v>
      </c>
    </row>
    <row r="28" spans="1:35" x14ac:dyDescent="0.45">
      <c r="A28" s="63">
        <v>27</v>
      </c>
      <c r="B28" s="62" t="s">
        <v>32</v>
      </c>
      <c r="C28" s="86" t="s">
        <v>254</v>
      </c>
      <c r="D28" s="62">
        <v>20242145004</v>
      </c>
      <c r="E28" s="62" t="s">
        <v>277</v>
      </c>
      <c r="F28" s="62" t="s">
        <v>36</v>
      </c>
      <c r="G28" s="62" t="s">
        <v>37</v>
      </c>
      <c r="H28" s="62" t="s">
        <v>197</v>
      </c>
      <c r="I28" s="62" t="s">
        <v>198</v>
      </c>
      <c r="J28" s="62">
        <v>332</v>
      </c>
      <c r="K28" s="62">
        <v>87.45</v>
      </c>
      <c r="L28" s="62">
        <v>70.61</v>
      </c>
      <c r="M28" s="68">
        <f>J28*0.2*0.8+K28*0.2</f>
        <v>70.610000000000014</v>
      </c>
      <c r="N28" s="68">
        <v>70.61</v>
      </c>
      <c r="O28" s="62"/>
      <c r="P28" s="62"/>
      <c r="Q28" s="62"/>
      <c r="R28" s="62"/>
      <c r="S28" s="62"/>
      <c r="T28" s="62"/>
      <c r="U28" s="62"/>
      <c r="V28" s="62"/>
      <c r="W28" s="62"/>
      <c r="X28" s="62">
        <v>70.61</v>
      </c>
      <c r="Y28" s="87">
        <v>70.61</v>
      </c>
      <c r="Z28" s="87">
        <v>70.61</v>
      </c>
      <c r="AA28" s="62"/>
      <c r="AB28" s="62"/>
      <c r="AC28" s="62"/>
      <c r="AD28" s="62" t="s">
        <v>43</v>
      </c>
      <c r="AE28" s="62" t="s">
        <v>234</v>
      </c>
      <c r="AF28" s="87">
        <v>70.61</v>
      </c>
      <c r="AG28" s="87">
        <v>70.61</v>
      </c>
      <c r="AH28" s="63"/>
      <c r="AI28" s="86" t="s">
        <v>257</v>
      </c>
    </row>
    <row r="29" spans="1:35" x14ac:dyDescent="0.45">
      <c r="A29" s="63">
        <v>28</v>
      </c>
      <c r="B29" s="63" t="s">
        <v>32</v>
      </c>
      <c r="C29" s="63" t="s">
        <v>218</v>
      </c>
      <c r="D29" s="63">
        <v>20242145022</v>
      </c>
      <c r="E29" s="63" t="s">
        <v>235</v>
      </c>
      <c r="F29" s="63" t="s">
        <v>36</v>
      </c>
      <c r="G29" s="63" t="s">
        <v>37</v>
      </c>
      <c r="H29" s="63" t="s">
        <v>197</v>
      </c>
      <c r="I29" s="63" t="s">
        <v>198</v>
      </c>
      <c r="J29" s="63">
        <v>335</v>
      </c>
      <c r="K29" s="63">
        <v>82.37</v>
      </c>
      <c r="L29" s="63">
        <v>70.073999999999998</v>
      </c>
      <c r="M29" s="84">
        <v>70.069999999999993</v>
      </c>
      <c r="N29" s="85">
        <f>J29*0.2*0.8+K29*0.2</f>
        <v>70.073999999999998</v>
      </c>
      <c r="O29" s="63" t="s">
        <v>199</v>
      </c>
      <c r="P29" s="63" t="s">
        <v>199</v>
      </c>
      <c r="Q29" s="86" t="s">
        <v>199</v>
      </c>
      <c r="R29" s="63" t="s">
        <v>199</v>
      </c>
      <c r="S29" s="63" t="s">
        <v>199</v>
      </c>
      <c r="T29" s="86" t="s">
        <v>199</v>
      </c>
      <c r="U29" s="63" t="s">
        <v>199</v>
      </c>
      <c r="V29" s="63" t="s">
        <v>199</v>
      </c>
      <c r="W29" s="86" t="s">
        <v>199</v>
      </c>
      <c r="X29" s="63">
        <v>70.073999999999998</v>
      </c>
      <c r="Y29" s="84">
        <v>70.069999999999993</v>
      </c>
      <c r="Z29" s="85">
        <v>70.073999999999998</v>
      </c>
      <c r="AA29" s="63" t="s">
        <v>199</v>
      </c>
      <c r="AB29" s="63" t="s">
        <v>199</v>
      </c>
      <c r="AC29" s="86" t="s">
        <v>199</v>
      </c>
      <c r="AD29" s="63" t="s">
        <v>206</v>
      </c>
      <c r="AE29" s="63" t="s">
        <v>201</v>
      </c>
      <c r="AF29" s="84">
        <v>70.069999999999993</v>
      </c>
      <c r="AG29" s="85">
        <v>70.073999999999998</v>
      </c>
      <c r="AH29" s="63" t="s">
        <v>199</v>
      </c>
      <c r="AI29" s="63" t="s">
        <v>202</v>
      </c>
    </row>
    <row r="30" spans="1:35" x14ac:dyDescent="0.45">
      <c r="A30" s="63">
        <v>29</v>
      </c>
      <c r="B30" s="62" t="s">
        <v>32</v>
      </c>
      <c r="C30" s="86" t="s">
        <v>254</v>
      </c>
      <c r="D30" s="62">
        <v>20242145045</v>
      </c>
      <c r="E30" s="62" t="s">
        <v>268</v>
      </c>
      <c r="F30" s="62" t="s">
        <v>36</v>
      </c>
      <c r="G30" s="62" t="s">
        <v>37</v>
      </c>
      <c r="H30" s="62" t="s">
        <v>197</v>
      </c>
      <c r="I30" s="62" t="s">
        <v>198</v>
      </c>
      <c r="J30" s="62">
        <v>331</v>
      </c>
      <c r="K30" s="62">
        <v>84.95</v>
      </c>
      <c r="L30" s="62">
        <v>69.95</v>
      </c>
      <c r="M30" s="68">
        <f>J30*0.2*0.8+K30*0.2</f>
        <v>69.950000000000017</v>
      </c>
      <c r="N30" s="68">
        <v>69.95</v>
      </c>
      <c r="O30" s="62"/>
      <c r="P30" s="62"/>
      <c r="Q30" s="62"/>
      <c r="R30" s="62"/>
      <c r="S30" s="62"/>
      <c r="T30" s="62"/>
      <c r="U30" s="62"/>
      <c r="V30" s="62"/>
      <c r="W30" s="62"/>
      <c r="X30" s="62">
        <v>69.95</v>
      </c>
      <c r="Y30" s="87">
        <v>69.95</v>
      </c>
      <c r="Z30" s="87">
        <v>69.95</v>
      </c>
      <c r="AA30" s="62"/>
      <c r="AB30" s="62"/>
      <c r="AC30" s="62"/>
      <c r="AD30" s="62" t="s">
        <v>126</v>
      </c>
      <c r="AE30" s="62" t="s">
        <v>234</v>
      </c>
      <c r="AF30" s="87">
        <v>69.95</v>
      </c>
      <c r="AG30" s="87">
        <v>69.95</v>
      </c>
      <c r="AH30" s="63"/>
      <c r="AI30" s="86" t="s">
        <v>257</v>
      </c>
    </row>
    <row r="31" spans="1:35" x14ac:dyDescent="0.45">
      <c r="A31" s="63">
        <v>30</v>
      </c>
      <c r="B31" s="62" t="s">
        <v>32</v>
      </c>
      <c r="C31" s="86" t="s">
        <v>254</v>
      </c>
      <c r="D31" s="62">
        <v>20242145043</v>
      </c>
      <c r="E31" s="62" t="s">
        <v>276</v>
      </c>
      <c r="F31" s="62" t="s">
        <v>47</v>
      </c>
      <c r="G31" s="62" t="s">
        <v>37</v>
      </c>
      <c r="H31" s="62" t="s">
        <v>197</v>
      </c>
      <c r="I31" s="62" t="s">
        <v>198</v>
      </c>
      <c r="J31" s="62">
        <v>331</v>
      </c>
      <c r="K31" s="62">
        <v>84.77</v>
      </c>
      <c r="L31" s="62">
        <v>69.914000000000001</v>
      </c>
      <c r="M31" s="68">
        <f>J31*0.2*0.8+K31*0.2</f>
        <v>69.914000000000016</v>
      </c>
      <c r="N31" s="68">
        <v>69.914000000000001</v>
      </c>
      <c r="O31" s="62"/>
      <c r="P31" s="62"/>
      <c r="Q31" s="62"/>
      <c r="R31" s="62"/>
      <c r="S31" s="62"/>
      <c r="T31" s="62"/>
      <c r="U31" s="62"/>
      <c r="V31" s="62"/>
      <c r="W31" s="62"/>
      <c r="X31" s="62">
        <v>69.914000000000001</v>
      </c>
      <c r="Y31" s="87">
        <v>69.914000000000001</v>
      </c>
      <c r="Z31" s="87">
        <v>69.914000000000001</v>
      </c>
      <c r="AA31" s="62"/>
      <c r="AB31" s="62"/>
      <c r="AC31" s="62"/>
      <c r="AD31" s="62" t="s">
        <v>126</v>
      </c>
      <c r="AE31" s="62" t="s">
        <v>234</v>
      </c>
      <c r="AF31" s="87">
        <v>69.914000000000001</v>
      </c>
      <c r="AG31" s="87">
        <v>69.914000000000001</v>
      </c>
      <c r="AH31" s="63"/>
      <c r="AI31" s="86" t="s">
        <v>257</v>
      </c>
    </row>
    <row r="32" spans="1:35" x14ac:dyDescent="0.45">
      <c r="A32" s="63">
        <v>31</v>
      </c>
      <c r="B32" s="86" t="s">
        <v>32</v>
      </c>
      <c r="C32" s="86" t="s">
        <v>254</v>
      </c>
      <c r="D32" s="62">
        <v>20242145008</v>
      </c>
      <c r="E32" s="86" t="s">
        <v>261</v>
      </c>
      <c r="F32" s="86" t="s">
        <v>36</v>
      </c>
      <c r="G32" s="86" t="s">
        <v>37</v>
      </c>
      <c r="H32" s="86" t="s">
        <v>197</v>
      </c>
      <c r="I32" s="86" t="s">
        <v>198</v>
      </c>
      <c r="J32" s="62">
        <v>327</v>
      </c>
      <c r="K32" s="62">
        <v>86.73</v>
      </c>
      <c r="L32" s="62">
        <v>76.06</v>
      </c>
      <c r="M32" s="68">
        <f>J32*0.2*0.8+K32*0.2</f>
        <v>69.666000000000011</v>
      </c>
      <c r="N32" s="68">
        <v>69.665999999999997</v>
      </c>
      <c r="O32" s="62"/>
      <c r="P32" s="62"/>
      <c r="Q32" s="62"/>
      <c r="R32" s="62"/>
      <c r="S32" s="62"/>
      <c r="T32" s="62"/>
      <c r="U32" s="62"/>
      <c r="V32" s="62"/>
      <c r="W32" s="62"/>
      <c r="X32" s="62">
        <v>76.06</v>
      </c>
      <c r="Y32" s="87">
        <v>69.665999999999997</v>
      </c>
      <c r="Z32" s="87">
        <v>69.665999999999997</v>
      </c>
      <c r="AA32" s="62"/>
      <c r="AB32" s="62"/>
      <c r="AC32" s="62"/>
      <c r="AD32" s="86" t="s">
        <v>262</v>
      </c>
      <c r="AE32" s="62" t="s">
        <v>234</v>
      </c>
      <c r="AF32" s="87">
        <v>69.665999999999997</v>
      </c>
      <c r="AG32" s="87">
        <v>69.665999999999997</v>
      </c>
      <c r="AH32" s="63"/>
      <c r="AI32" s="86" t="s">
        <v>257</v>
      </c>
    </row>
    <row r="33" spans="1:36" x14ac:dyDescent="0.45">
      <c r="A33" s="63">
        <v>32</v>
      </c>
      <c r="B33" s="86" t="s">
        <v>32</v>
      </c>
      <c r="C33" s="63" t="s">
        <v>218</v>
      </c>
      <c r="D33" s="86">
        <v>20242145041</v>
      </c>
      <c r="E33" s="86" t="s">
        <v>239</v>
      </c>
      <c r="F33" s="86" t="s">
        <v>47</v>
      </c>
      <c r="G33" s="86" t="s">
        <v>37</v>
      </c>
      <c r="H33" s="86" t="s">
        <v>197</v>
      </c>
      <c r="I33" s="86" t="s">
        <v>198</v>
      </c>
      <c r="J33" s="86">
        <v>327</v>
      </c>
      <c r="K33" s="63">
        <v>86.47</v>
      </c>
      <c r="L33" s="86">
        <v>69.614000000000004</v>
      </c>
      <c r="M33" s="84">
        <v>69.61</v>
      </c>
      <c r="N33" s="85">
        <f>J33*0.2*0.8+K33*0.2</f>
        <v>69.614000000000004</v>
      </c>
      <c r="O33" s="63" t="s">
        <v>199</v>
      </c>
      <c r="P33" s="63" t="s">
        <v>199</v>
      </c>
      <c r="Q33" s="86" t="s">
        <v>199</v>
      </c>
      <c r="R33" s="86" t="s">
        <v>199</v>
      </c>
      <c r="S33" s="86" t="s">
        <v>199</v>
      </c>
      <c r="T33" s="86" t="s">
        <v>199</v>
      </c>
      <c r="U33" s="63" t="s">
        <v>199</v>
      </c>
      <c r="V33" s="63" t="s">
        <v>199</v>
      </c>
      <c r="W33" s="86" t="s">
        <v>199</v>
      </c>
      <c r="X33" s="86">
        <v>69.614000000000004</v>
      </c>
      <c r="Y33" s="84">
        <v>69.61</v>
      </c>
      <c r="Z33" s="84">
        <v>69.614000000000004</v>
      </c>
      <c r="AA33" s="63" t="s">
        <v>199</v>
      </c>
      <c r="AB33" s="63" t="s">
        <v>199</v>
      </c>
      <c r="AC33" s="86" t="s">
        <v>199</v>
      </c>
      <c r="AD33" s="86" t="s">
        <v>200</v>
      </c>
      <c r="AE33" s="63" t="s">
        <v>201</v>
      </c>
      <c r="AF33" s="84">
        <v>69.61</v>
      </c>
      <c r="AG33" s="84">
        <v>69.614000000000004</v>
      </c>
      <c r="AH33" s="63" t="s">
        <v>199</v>
      </c>
      <c r="AI33" s="63" t="s">
        <v>202</v>
      </c>
    </row>
    <row r="34" spans="1:36" x14ac:dyDescent="0.45">
      <c r="A34" s="63">
        <v>33</v>
      </c>
      <c r="B34" s="63" t="s">
        <v>32</v>
      </c>
      <c r="C34" s="63" t="s">
        <v>486</v>
      </c>
      <c r="D34" s="63" t="s">
        <v>487</v>
      </c>
      <c r="E34" s="63" t="s">
        <v>488</v>
      </c>
      <c r="F34" s="63" t="s">
        <v>36</v>
      </c>
      <c r="G34" s="63" t="s">
        <v>37</v>
      </c>
      <c r="H34" s="63" t="s">
        <v>197</v>
      </c>
      <c r="I34" s="63" t="s">
        <v>198</v>
      </c>
      <c r="J34" s="63">
        <v>330</v>
      </c>
      <c r="K34" s="63">
        <v>83.53</v>
      </c>
      <c r="L34" s="63">
        <v>74.77</v>
      </c>
      <c r="M34" s="63">
        <v>69.510000000000005</v>
      </c>
      <c r="N34" s="63">
        <v>69.510000000000005</v>
      </c>
      <c r="O34" s="63">
        <v>0</v>
      </c>
      <c r="P34" s="63">
        <v>0</v>
      </c>
      <c r="Q34" s="63">
        <v>0</v>
      </c>
      <c r="R34" s="63">
        <v>0</v>
      </c>
      <c r="S34" s="63">
        <v>0</v>
      </c>
      <c r="T34" s="63">
        <v>0</v>
      </c>
      <c r="U34" s="63">
        <v>0</v>
      </c>
      <c r="V34" s="63">
        <v>0</v>
      </c>
      <c r="W34" s="63">
        <v>0</v>
      </c>
      <c r="X34" s="63">
        <v>74.77</v>
      </c>
      <c r="Y34" s="63">
        <v>69.510000000000005</v>
      </c>
      <c r="Z34" s="63">
        <v>69.510000000000005</v>
      </c>
      <c r="AA34" s="63" t="s">
        <v>199</v>
      </c>
      <c r="AB34" s="63" t="s">
        <v>199</v>
      </c>
      <c r="AC34" s="63" t="s">
        <v>199</v>
      </c>
      <c r="AD34" s="63" t="s">
        <v>163</v>
      </c>
      <c r="AE34" s="63" t="s">
        <v>489</v>
      </c>
      <c r="AF34" s="63">
        <v>69.510000000000005</v>
      </c>
      <c r="AG34" s="63">
        <v>69.510000000000005</v>
      </c>
      <c r="AH34" s="63"/>
      <c r="AI34" s="63" t="s">
        <v>399</v>
      </c>
    </row>
    <row r="35" spans="1:36" x14ac:dyDescent="0.45">
      <c r="A35" s="63">
        <v>34</v>
      </c>
      <c r="B35" s="63" t="s">
        <v>32</v>
      </c>
      <c r="C35" s="63" t="s">
        <v>535</v>
      </c>
      <c r="D35" s="63">
        <v>20242145030</v>
      </c>
      <c r="E35" s="63" t="s">
        <v>547</v>
      </c>
      <c r="F35" s="63" t="s">
        <v>47</v>
      </c>
      <c r="G35" s="63" t="s">
        <v>37</v>
      </c>
      <c r="H35" s="63" t="s">
        <v>197</v>
      </c>
      <c r="I35" s="63" t="s">
        <v>198</v>
      </c>
      <c r="J35" s="63">
        <v>327</v>
      </c>
      <c r="K35" s="63">
        <v>85.93</v>
      </c>
      <c r="L35" s="63">
        <v>75.67</v>
      </c>
      <c r="M35" s="85">
        <v>69.510000000000005</v>
      </c>
      <c r="N35" s="85">
        <v>69.510000000000005</v>
      </c>
      <c r="O35" s="63" t="s">
        <v>199</v>
      </c>
      <c r="P35" s="63" t="s">
        <v>199</v>
      </c>
      <c r="Q35" s="63" t="s">
        <v>199</v>
      </c>
      <c r="R35" s="63" t="s">
        <v>199</v>
      </c>
      <c r="S35" s="63" t="s">
        <v>199</v>
      </c>
      <c r="T35" s="63" t="s">
        <v>199</v>
      </c>
      <c r="U35" s="63" t="s">
        <v>199</v>
      </c>
      <c r="V35" s="63" t="s">
        <v>199</v>
      </c>
      <c r="W35" s="63" t="s">
        <v>199</v>
      </c>
      <c r="X35" s="63">
        <v>75.67</v>
      </c>
      <c r="Y35" s="85">
        <v>69.510000000000005</v>
      </c>
      <c r="Z35" s="85">
        <v>69.510000000000005</v>
      </c>
      <c r="AA35" s="63" t="s">
        <v>199</v>
      </c>
      <c r="AB35" s="63" t="s">
        <v>199</v>
      </c>
      <c r="AC35" s="63" t="s">
        <v>199</v>
      </c>
      <c r="AD35" s="63" t="s">
        <v>542</v>
      </c>
      <c r="AE35" s="63" t="s">
        <v>538</v>
      </c>
      <c r="AF35" s="85">
        <v>69.510000000000005</v>
      </c>
      <c r="AG35" s="85">
        <v>69.510000000000005</v>
      </c>
      <c r="AH35" s="63"/>
      <c r="AI35" s="63" t="s">
        <v>534</v>
      </c>
      <c r="AJ35" s="23"/>
    </row>
    <row r="36" spans="1:36" x14ac:dyDescent="0.45">
      <c r="A36" s="63">
        <v>35</v>
      </c>
      <c r="B36" s="86" t="s">
        <v>32</v>
      </c>
      <c r="C36" s="63" t="s">
        <v>395</v>
      </c>
      <c r="D36" s="89">
        <v>20242145021</v>
      </c>
      <c r="E36" s="86" t="s">
        <v>409</v>
      </c>
      <c r="F36" s="86" t="s">
        <v>36</v>
      </c>
      <c r="G36" s="86" t="s">
        <v>37</v>
      </c>
      <c r="H36" s="86" t="s">
        <v>197</v>
      </c>
      <c r="I36" s="86" t="s">
        <v>198</v>
      </c>
      <c r="J36" s="86">
        <v>326</v>
      </c>
      <c r="K36" s="86">
        <v>86.53</v>
      </c>
      <c r="L36" s="86">
        <v>69.465999999999994</v>
      </c>
      <c r="M36" s="86">
        <v>69.465999999999994</v>
      </c>
      <c r="N36" s="86">
        <v>69.465999999999994</v>
      </c>
      <c r="O36" s="63"/>
      <c r="P36" s="86"/>
      <c r="Q36" s="86"/>
      <c r="R36" s="63"/>
      <c r="S36" s="86"/>
      <c r="T36" s="86"/>
      <c r="U36" s="63"/>
      <c r="V36" s="86"/>
      <c r="W36" s="86"/>
      <c r="X36" s="86">
        <v>69.465999999999994</v>
      </c>
      <c r="Y36" s="86">
        <v>69.465999999999994</v>
      </c>
      <c r="Z36" s="86">
        <v>69.465999999999994</v>
      </c>
      <c r="AA36" s="86"/>
      <c r="AB36" s="86"/>
      <c r="AC36" s="86"/>
      <c r="AD36" s="86" t="s">
        <v>410</v>
      </c>
      <c r="AE36" s="63" t="s">
        <v>399</v>
      </c>
      <c r="AF36" s="84">
        <v>69.465999999999994</v>
      </c>
      <c r="AG36" s="84">
        <v>69.465999999999994</v>
      </c>
      <c r="AH36" s="63"/>
      <c r="AI36" s="63" t="s">
        <v>400</v>
      </c>
      <c r="AJ36" s="23"/>
    </row>
    <row r="37" spans="1:36" x14ac:dyDescent="0.45">
      <c r="A37" s="63">
        <v>36</v>
      </c>
      <c r="B37" s="63" t="s">
        <v>32</v>
      </c>
      <c r="C37" s="86" t="s">
        <v>479</v>
      </c>
      <c r="D37" s="63">
        <v>20242145057</v>
      </c>
      <c r="E37" s="63" t="s">
        <v>484</v>
      </c>
      <c r="F37" s="63" t="s">
        <v>47</v>
      </c>
      <c r="G37" s="63" t="s">
        <v>37</v>
      </c>
      <c r="H37" s="63" t="s">
        <v>197</v>
      </c>
      <c r="I37" s="63" t="s">
        <v>198</v>
      </c>
      <c r="J37" s="63">
        <v>332</v>
      </c>
      <c r="K37" s="63">
        <v>81.48</v>
      </c>
      <c r="L37" s="63">
        <v>69.415999999999997</v>
      </c>
      <c r="M37" s="90">
        <f>(J37*0.8)*0.2+K37*0.2</f>
        <v>69.416000000000011</v>
      </c>
      <c r="N37" s="90">
        <f>(J37*0.8)*0.2+K37*0.2</f>
        <v>69.416000000000011</v>
      </c>
      <c r="O37" s="63">
        <v>0</v>
      </c>
      <c r="P37" s="63">
        <v>0</v>
      </c>
      <c r="Q37" s="63">
        <v>0</v>
      </c>
      <c r="R37" s="91">
        <v>0</v>
      </c>
      <c r="S37" s="63">
        <v>0</v>
      </c>
      <c r="T37" s="63">
        <v>0</v>
      </c>
      <c r="U37" s="63">
        <v>0</v>
      </c>
      <c r="V37" s="63">
        <v>0</v>
      </c>
      <c r="W37" s="63">
        <v>0</v>
      </c>
      <c r="X37" s="63">
        <v>69.415999999999997</v>
      </c>
      <c r="Y37" s="90">
        <v>69.415999999999997</v>
      </c>
      <c r="Z37" s="90">
        <v>69.415999999999997</v>
      </c>
      <c r="AA37" s="63"/>
      <c r="AB37" s="63" t="s">
        <v>199</v>
      </c>
      <c r="AC37" s="63" t="s">
        <v>199</v>
      </c>
      <c r="AD37" s="63" t="s">
        <v>471</v>
      </c>
      <c r="AE37" s="63" t="s">
        <v>202</v>
      </c>
      <c r="AF37" s="90">
        <v>69.416000000000011</v>
      </c>
      <c r="AG37" s="90">
        <v>69.416000000000011</v>
      </c>
      <c r="AH37" s="63"/>
      <c r="AI37" s="63" t="s">
        <v>234</v>
      </c>
      <c r="AJ37" s="23"/>
    </row>
    <row r="38" spans="1:36" x14ac:dyDescent="0.45">
      <c r="A38" s="63">
        <v>37</v>
      </c>
      <c r="B38" s="63" t="s">
        <v>32</v>
      </c>
      <c r="C38" s="63" t="s">
        <v>338</v>
      </c>
      <c r="D38" s="63">
        <v>20242145038</v>
      </c>
      <c r="E38" s="63" t="s">
        <v>392</v>
      </c>
      <c r="F38" s="63" t="s">
        <v>36</v>
      </c>
      <c r="G38" s="63" t="s">
        <v>37</v>
      </c>
      <c r="H38" s="63" t="s">
        <v>197</v>
      </c>
      <c r="I38" s="63" t="s">
        <v>198</v>
      </c>
      <c r="J38" s="63">
        <v>321</v>
      </c>
      <c r="K38" s="63">
        <v>82.53</v>
      </c>
      <c r="L38" s="85">
        <v>67.866</v>
      </c>
      <c r="M38" s="85">
        <v>67.866</v>
      </c>
      <c r="N38" s="85">
        <v>67.866</v>
      </c>
      <c r="O38" s="63">
        <v>0</v>
      </c>
      <c r="P38" s="63">
        <v>0</v>
      </c>
      <c r="Q38" s="63">
        <v>0</v>
      </c>
      <c r="R38" s="63">
        <v>1.5</v>
      </c>
      <c r="S38" s="63">
        <v>1.5</v>
      </c>
      <c r="T38" s="63">
        <v>1.5</v>
      </c>
      <c r="U38" s="63">
        <v>0</v>
      </c>
      <c r="V38" s="63">
        <v>0</v>
      </c>
      <c r="W38" s="63">
        <v>0</v>
      </c>
      <c r="X38" s="85">
        <v>69.366</v>
      </c>
      <c r="Y38" s="85">
        <v>69.366</v>
      </c>
      <c r="Z38" s="85">
        <v>69.366</v>
      </c>
      <c r="AA38" s="63" t="s">
        <v>199</v>
      </c>
      <c r="AB38" s="63" t="s">
        <v>199</v>
      </c>
      <c r="AC38" s="63" t="s">
        <v>199</v>
      </c>
      <c r="AD38" s="63" t="s">
        <v>352</v>
      </c>
      <c r="AE38" s="62" t="s">
        <v>341</v>
      </c>
      <c r="AF38" s="63">
        <v>69.37</v>
      </c>
      <c r="AG38" s="85">
        <v>69.366</v>
      </c>
      <c r="AH38" s="86" t="s">
        <v>199</v>
      </c>
      <c r="AI38" s="63" t="s">
        <v>201</v>
      </c>
      <c r="AJ38" s="23"/>
    </row>
    <row r="39" spans="1:36" x14ac:dyDescent="0.45">
      <c r="A39" s="63">
        <v>38</v>
      </c>
      <c r="B39" s="63" t="s">
        <v>32</v>
      </c>
      <c r="C39" s="63" t="s">
        <v>535</v>
      </c>
      <c r="D39" s="63">
        <v>20242145039</v>
      </c>
      <c r="E39" s="63" t="s">
        <v>543</v>
      </c>
      <c r="F39" s="63" t="s">
        <v>47</v>
      </c>
      <c r="G39" s="63" t="s">
        <v>37</v>
      </c>
      <c r="H39" s="63" t="s">
        <v>197</v>
      </c>
      <c r="I39" s="63" t="s">
        <v>198</v>
      </c>
      <c r="J39" s="63">
        <v>326</v>
      </c>
      <c r="K39" s="63">
        <v>84.42</v>
      </c>
      <c r="L39" s="63">
        <v>69.043999999999997</v>
      </c>
      <c r="M39" s="85">
        <v>69.043999999999997</v>
      </c>
      <c r="N39" s="85">
        <v>69.043999999999997</v>
      </c>
      <c r="O39" s="63" t="s">
        <v>199</v>
      </c>
      <c r="P39" s="63" t="s">
        <v>199</v>
      </c>
      <c r="Q39" s="63" t="s">
        <v>199</v>
      </c>
      <c r="R39" s="63" t="s">
        <v>199</v>
      </c>
      <c r="S39" s="63" t="s">
        <v>199</v>
      </c>
      <c r="T39" s="63" t="s">
        <v>199</v>
      </c>
      <c r="U39" s="63" t="s">
        <v>199</v>
      </c>
      <c r="V39" s="63" t="s">
        <v>199</v>
      </c>
      <c r="W39" s="63" t="s">
        <v>199</v>
      </c>
      <c r="X39" s="63">
        <v>69.043999999999997</v>
      </c>
      <c r="Y39" s="85">
        <v>69.043999999999997</v>
      </c>
      <c r="Z39" s="85">
        <v>69.043999999999997</v>
      </c>
      <c r="AA39" s="63" t="s">
        <v>199</v>
      </c>
      <c r="AB39" s="63" t="s">
        <v>199</v>
      </c>
      <c r="AC39" s="63" t="s">
        <v>199</v>
      </c>
      <c r="AD39" s="63" t="s">
        <v>544</v>
      </c>
      <c r="AE39" s="63" t="s">
        <v>538</v>
      </c>
      <c r="AF39" s="85">
        <v>69.043999999999997</v>
      </c>
      <c r="AG39" s="85">
        <v>69.043999999999997</v>
      </c>
      <c r="AH39" s="63"/>
      <c r="AI39" s="63" t="s">
        <v>534</v>
      </c>
    </row>
    <row r="40" spans="1:36" x14ac:dyDescent="0.45">
      <c r="A40" s="63">
        <v>39</v>
      </c>
      <c r="B40" s="86" t="s">
        <v>32</v>
      </c>
      <c r="C40" s="63" t="s">
        <v>395</v>
      </c>
      <c r="D40" s="86">
        <v>20242145051</v>
      </c>
      <c r="E40" s="86" t="s">
        <v>417</v>
      </c>
      <c r="F40" s="86" t="s">
        <v>47</v>
      </c>
      <c r="G40" s="86" t="s">
        <v>37</v>
      </c>
      <c r="H40" s="86" t="s">
        <v>197</v>
      </c>
      <c r="I40" s="86" t="s">
        <v>198</v>
      </c>
      <c r="J40" s="86">
        <v>320</v>
      </c>
      <c r="K40" s="86">
        <v>88.32</v>
      </c>
      <c r="L40" s="86">
        <v>68.87</v>
      </c>
      <c r="M40" s="86">
        <v>68.864000000000004</v>
      </c>
      <c r="N40" s="86">
        <v>68.864000000000004</v>
      </c>
      <c r="O40" s="86"/>
      <c r="P40" s="86"/>
      <c r="Q40" s="86"/>
      <c r="R40" s="86"/>
      <c r="S40" s="86"/>
      <c r="T40" s="86"/>
      <c r="U40" s="86"/>
      <c r="V40" s="86"/>
      <c r="W40" s="86"/>
      <c r="X40" s="86">
        <v>68.87</v>
      </c>
      <c r="Y40" s="86">
        <v>68.864000000000004</v>
      </c>
      <c r="Z40" s="86">
        <v>68.864000000000004</v>
      </c>
      <c r="AA40" s="86"/>
      <c r="AB40" s="86"/>
      <c r="AC40" s="86"/>
      <c r="AD40" s="86" t="s">
        <v>120</v>
      </c>
      <c r="AE40" s="63" t="s">
        <v>399</v>
      </c>
      <c r="AF40" s="84">
        <v>68.864000000000004</v>
      </c>
      <c r="AG40" s="84">
        <v>68.864000000000004</v>
      </c>
      <c r="AH40" s="63"/>
      <c r="AI40" s="63" t="s">
        <v>400</v>
      </c>
    </row>
    <row r="41" spans="1:36" x14ac:dyDescent="0.45">
      <c r="A41" s="63">
        <v>40</v>
      </c>
      <c r="B41" s="63" t="s">
        <v>32</v>
      </c>
      <c r="C41" s="86" t="s">
        <v>479</v>
      </c>
      <c r="D41" s="63">
        <v>20242145035</v>
      </c>
      <c r="E41" s="63" t="s">
        <v>483</v>
      </c>
      <c r="F41" s="63" t="s">
        <v>36</v>
      </c>
      <c r="G41" s="63" t="s">
        <v>37</v>
      </c>
      <c r="H41" s="63" t="s">
        <v>197</v>
      </c>
      <c r="I41" s="63" t="s">
        <v>198</v>
      </c>
      <c r="J41" s="63">
        <v>323</v>
      </c>
      <c r="K41" s="63">
        <v>85.75</v>
      </c>
      <c r="L41" s="63">
        <v>75.180000000000007</v>
      </c>
      <c r="M41" s="90">
        <f>(J41*0.8)*0.2+K41*0.2</f>
        <v>68.830000000000013</v>
      </c>
      <c r="N41" s="90">
        <f>(J41*0.8)*0.2+K41*0.2</f>
        <v>68.830000000000013</v>
      </c>
      <c r="O41" s="63" t="s">
        <v>199</v>
      </c>
      <c r="P41" s="63">
        <v>0</v>
      </c>
      <c r="Q41" s="63">
        <v>0</v>
      </c>
      <c r="R41" s="91" t="s">
        <v>199</v>
      </c>
      <c r="S41" s="63">
        <v>0</v>
      </c>
      <c r="T41" s="63">
        <v>0</v>
      </c>
      <c r="U41" s="63" t="s">
        <v>199</v>
      </c>
      <c r="V41" s="63">
        <v>0</v>
      </c>
      <c r="W41" s="63">
        <v>0</v>
      </c>
      <c r="X41" s="63">
        <v>68.83</v>
      </c>
      <c r="Y41" s="90">
        <v>68.83</v>
      </c>
      <c r="Z41" s="90">
        <v>68.83</v>
      </c>
      <c r="AA41" s="63"/>
      <c r="AB41" s="63" t="s">
        <v>199</v>
      </c>
      <c r="AC41" s="63" t="s">
        <v>199</v>
      </c>
      <c r="AD41" s="63" t="s">
        <v>481</v>
      </c>
      <c r="AE41" s="63" t="s">
        <v>202</v>
      </c>
      <c r="AF41" s="90">
        <v>68.830000000000013</v>
      </c>
      <c r="AG41" s="90">
        <v>68.830000000000013</v>
      </c>
      <c r="AH41" s="63"/>
      <c r="AI41" s="63" t="s">
        <v>234</v>
      </c>
    </row>
    <row r="42" spans="1:36" x14ac:dyDescent="0.45">
      <c r="A42" s="63">
        <v>41</v>
      </c>
      <c r="B42" s="63" t="s">
        <v>32</v>
      </c>
      <c r="C42" s="86" t="s">
        <v>479</v>
      </c>
      <c r="D42" s="63">
        <v>20242145032</v>
      </c>
      <c r="E42" s="63" t="s">
        <v>482</v>
      </c>
      <c r="F42" s="63" t="s">
        <v>36</v>
      </c>
      <c r="G42" s="63" t="s">
        <v>37</v>
      </c>
      <c r="H42" s="63" t="s">
        <v>197</v>
      </c>
      <c r="I42" s="63" t="s">
        <v>198</v>
      </c>
      <c r="J42" s="63">
        <v>316</v>
      </c>
      <c r="K42" s="63">
        <v>90.85</v>
      </c>
      <c r="L42" s="63">
        <v>68.73</v>
      </c>
      <c r="M42" s="90">
        <f>(J42*0.8)*0.2+K42*0.2</f>
        <v>68.73</v>
      </c>
      <c r="N42" s="90">
        <f>(J42*0.8)*0.2+K42*0.2</f>
        <v>68.73</v>
      </c>
      <c r="O42" s="63" t="s">
        <v>199</v>
      </c>
      <c r="P42" s="63">
        <v>0</v>
      </c>
      <c r="Q42" s="63">
        <v>0</v>
      </c>
      <c r="R42" s="91" t="s">
        <v>199</v>
      </c>
      <c r="S42" s="63">
        <v>0</v>
      </c>
      <c r="T42" s="63">
        <v>0</v>
      </c>
      <c r="U42" s="63" t="s">
        <v>199</v>
      </c>
      <c r="V42" s="63">
        <v>0</v>
      </c>
      <c r="W42" s="63">
        <v>0</v>
      </c>
      <c r="X42" s="63">
        <v>68.73</v>
      </c>
      <c r="Y42" s="90">
        <v>68.73</v>
      </c>
      <c r="Z42" s="90">
        <v>68.73</v>
      </c>
      <c r="AA42" s="63" t="s">
        <v>199</v>
      </c>
      <c r="AB42" s="63" t="s">
        <v>199</v>
      </c>
      <c r="AC42" s="63" t="s">
        <v>199</v>
      </c>
      <c r="AD42" s="63" t="s">
        <v>475</v>
      </c>
      <c r="AE42" s="63" t="s">
        <v>202</v>
      </c>
      <c r="AF42" s="90">
        <v>68.73</v>
      </c>
      <c r="AG42" s="90">
        <v>68.73</v>
      </c>
      <c r="AH42" s="63"/>
      <c r="AI42" s="63" t="s">
        <v>234</v>
      </c>
    </row>
    <row r="43" spans="1:36" x14ac:dyDescent="0.45">
      <c r="A43" s="63">
        <v>42</v>
      </c>
      <c r="B43" s="62" t="s">
        <v>32</v>
      </c>
      <c r="C43" s="86" t="s">
        <v>254</v>
      </c>
      <c r="D43" s="62">
        <v>20242145020</v>
      </c>
      <c r="E43" s="62" t="s">
        <v>263</v>
      </c>
      <c r="F43" s="62" t="s">
        <v>36</v>
      </c>
      <c r="G43" s="62" t="s">
        <v>37</v>
      </c>
      <c r="H43" s="62" t="s">
        <v>197</v>
      </c>
      <c r="I43" s="62" t="s">
        <v>198</v>
      </c>
      <c r="J43" s="62">
        <v>325</v>
      </c>
      <c r="K43" s="62">
        <v>83.62</v>
      </c>
      <c r="L43" s="62">
        <v>68.724000000000004</v>
      </c>
      <c r="M43" s="68">
        <f>J43*0.2*0.8+K43*0.2</f>
        <v>68.724000000000004</v>
      </c>
      <c r="N43" s="68">
        <v>68.724000000000004</v>
      </c>
      <c r="O43" s="62"/>
      <c r="P43" s="62"/>
      <c r="Q43" s="62"/>
      <c r="R43" s="62"/>
      <c r="S43" s="62"/>
      <c r="T43" s="62"/>
      <c r="U43" s="62"/>
      <c r="V43" s="62"/>
      <c r="W43" s="62"/>
      <c r="X43" s="62">
        <v>68.724000000000004</v>
      </c>
      <c r="Y43" s="87">
        <v>68.724000000000004</v>
      </c>
      <c r="Z43" s="87">
        <v>68.724000000000004</v>
      </c>
      <c r="AA43" s="62"/>
      <c r="AB43" s="62"/>
      <c r="AC43" s="62"/>
      <c r="AD43" s="62" t="s">
        <v>264</v>
      </c>
      <c r="AE43" s="62" t="s">
        <v>234</v>
      </c>
      <c r="AF43" s="87">
        <v>68.724000000000004</v>
      </c>
      <c r="AG43" s="87">
        <v>68.724000000000004</v>
      </c>
      <c r="AH43" s="63"/>
      <c r="AI43" s="86" t="s">
        <v>257</v>
      </c>
    </row>
    <row r="44" spans="1:36" x14ac:dyDescent="0.45">
      <c r="A44" s="63">
        <v>43</v>
      </c>
      <c r="B44" s="63" t="s">
        <v>32</v>
      </c>
      <c r="C44" s="63" t="s">
        <v>535</v>
      </c>
      <c r="D44" s="63">
        <v>20242145029</v>
      </c>
      <c r="E44" s="63" t="s">
        <v>548</v>
      </c>
      <c r="F44" s="63" t="s">
        <v>36</v>
      </c>
      <c r="G44" s="63" t="s">
        <v>37</v>
      </c>
      <c r="H44" s="63" t="s">
        <v>197</v>
      </c>
      <c r="I44" s="63" t="s">
        <v>198</v>
      </c>
      <c r="J44" s="63">
        <v>328</v>
      </c>
      <c r="K44" s="63">
        <v>81.13</v>
      </c>
      <c r="L44" s="63">
        <v>68.706000000000003</v>
      </c>
      <c r="M44" s="85">
        <v>68.706000000000003</v>
      </c>
      <c r="N44" s="85">
        <v>68.706000000000003</v>
      </c>
      <c r="O44" s="63" t="s">
        <v>199</v>
      </c>
      <c r="P44" s="63" t="s">
        <v>199</v>
      </c>
      <c r="Q44" s="63" t="s">
        <v>199</v>
      </c>
      <c r="R44" s="63" t="s">
        <v>199</v>
      </c>
      <c r="S44" s="63" t="s">
        <v>199</v>
      </c>
      <c r="T44" s="63" t="s">
        <v>199</v>
      </c>
      <c r="U44" s="63" t="s">
        <v>199</v>
      </c>
      <c r="V44" s="63" t="s">
        <v>199</v>
      </c>
      <c r="W44" s="63" t="s">
        <v>199</v>
      </c>
      <c r="X44" s="63">
        <v>68.706000000000003</v>
      </c>
      <c r="Y44" s="85">
        <v>68.706000000000003</v>
      </c>
      <c r="Z44" s="85">
        <v>68.706000000000003</v>
      </c>
      <c r="AA44" s="63" t="s">
        <v>199</v>
      </c>
      <c r="AB44" s="63" t="s">
        <v>199</v>
      </c>
      <c r="AC44" s="63" t="s">
        <v>199</v>
      </c>
      <c r="AD44" s="63" t="s">
        <v>549</v>
      </c>
      <c r="AE44" s="63" t="s">
        <v>538</v>
      </c>
      <c r="AF44" s="85">
        <v>68.706000000000003</v>
      </c>
      <c r="AG44" s="85">
        <v>68.706000000000003</v>
      </c>
      <c r="AH44" s="63"/>
      <c r="AI44" s="63" t="s">
        <v>534</v>
      </c>
    </row>
    <row r="45" spans="1:36" x14ac:dyDescent="0.45">
      <c r="A45" s="63">
        <v>44</v>
      </c>
      <c r="B45" s="86" t="s">
        <v>32</v>
      </c>
      <c r="C45" s="63" t="s">
        <v>395</v>
      </c>
      <c r="D45" s="86">
        <v>20242145044</v>
      </c>
      <c r="E45" s="86" t="s">
        <v>415</v>
      </c>
      <c r="F45" s="86" t="s">
        <v>36</v>
      </c>
      <c r="G45" s="86" t="s">
        <v>37</v>
      </c>
      <c r="H45" s="86" t="s">
        <v>197</v>
      </c>
      <c r="I45" s="86" t="s">
        <v>198</v>
      </c>
      <c r="J45" s="86">
        <v>319</v>
      </c>
      <c r="K45" s="86">
        <v>86.55</v>
      </c>
      <c r="L45" s="86">
        <v>68.349999999999994</v>
      </c>
      <c r="M45" s="86">
        <v>68.349999999999994</v>
      </c>
      <c r="N45" s="86">
        <v>68.349999999999994</v>
      </c>
      <c r="O45" s="63"/>
      <c r="P45" s="86"/>
      <c r="Q45" s="86"/>
      <c r="R45" s="63"/>
      <c r="S45" s="86"/>
      <c r="T45" s="86"/>
      <c r="U45" s="63"/>
      <c r="V45" s="86"/>
      <c r="W45" s="86"/>
      <c r="X45" s="86">
        <v>68.349999999999994</v>
      </c>
      <c r="Y45" s="86">
        <v>68.349999999999994</v>
      </c>
      <c r="Z45" s="86">
        <v>68.349999999999994</v>
      </c>
      <c r="AA45" s="86"/>
      <c r="AB45" s="86"/>
      <c r="AC45" s="86"/>
      <c r="AD45" s="86" t="s">
        <v>406</v>
      </c>
      <c r="AE45" s="63" t="s">
        <v>399</v>
      </c>
      <c r="AF45" s="84">
        <v>68.349999999999994</v>
      </c>
      <c r="AG45" s="84">
        <v>68.349999999999994</v>
      </c>
      <c r="AH45" s="63"/>
      <c r="AI45" s="63" t="s">
        <v>400</v>
      </c>
    </row>
    <row r="46" spans="1:36" x14ac:dyDescent="0.45">
      <c r="A46" s="63">
        <v>45</v>
      </c>
      <c r="B46" s="63" t="s">
        <v>32</v>
      </c>
      <c r="C46" s="63" t="s">
        <v>535</v>
      </c>
      <c r="D46" s="63">
        <v>20242145006</v>
      </c>
      <c r="E46" s="63" t="s">
        <v>539</v>
      </c>
      <c r="F46" s="63" t="s">
        <v>36</v>
      </c>
      <c r="G46" s="63" t="s">
        <v>37</v>
      </c>
      <c r="H46" s="63" t="s">
        <v>197</v>
      </c>
      <c r="I46" s="63" t="s">
        <v>198</v>
      </c>
      <c r="J46" s="63">
        <v>321</v>
      </c>
      <c r="K46" s="63">
        <v>84.55</v>
      </c>
      <c r="L46" s="63">
        <v>68.27</v>
      </c>
      <c r="M46" s="85">
        <v>68.27</v>
      </c>
      <c r="N46" s="85">
        <v>68.27</v>
      </c>
      <c r="O46" s="63" t="s">
        <v>199</v>
      </c>
      <c r="P46" s="63" t="s">
        <v>199</v>
      </c>
      <c r="Q46" s="63" t="s">
        <v>199</v>
      </c>
      <c r="R46" s="63" t="s">
        <v>199</v>
      </c>
      <c r="S46" s="63" t="s">
        <v>199</v>
      </c>
      <c r="T46" s="63" t="s">
        <v>199</v>
      </c>
      <c r="U46" s="63" t="s">
        <v>199</v>
      </c>
      <c r="V46" s="63" t="s">
        <v>199</v>
      </c>
      <c r="W46" s="63" t="s">
        <v>199</v>
      </c>
      <c r="X46" s="63">
        <v>68.27</v>
      </c>
      <c r="Y46" s="85">
        <v>68.27</v>
      </c>
      <c r="Z46" s="85">
        <v>68.27</v>
      </c>
      <c r="AA46" s="63" t="s">
        <v>199</v>
      </c>
      <c r="AB46" s="63" t="s">
        <v>199</v>
      </c>
      <c r="AC46" s="63" t="s">
        <v>199</v>
      </c>
      <c r="AD46" s="63" t="s">
        <v>540</v>
      </c>
      <c r="AE46" s="63" t="s">
        <v>538</v>
      </c>
      <c r="AF46" s="85">
        <v>68.27</v>
      </c>
      <c r="AG46" s="85">
        <v>68.27</v>
      </c>
      <c r="AH46" s="63"/>
      <c r="AI46" s="63" t="s">
        <v>534</v>
      </c>
    </row>
    <row r="47" spans="1:36" x14ac:dyDescent="0.45">
      <c r="A47" s="63">
        <v>46</v>
      </c>
      <c r="B47" s="63" t="s">
        <v>32</v>
      </c>
      <c r="C47" s="63" t="s">
        <v>218</v>
      </c>
      <c r="D47" s="63">
        <v>20242145016</v>
      </c>
      <c r="E47" s="63" t="s">
        <v>248</v>
      </c>
      <c r="F47" s="63" t="s">
        <v>36</v>
      </c>
      <c r="G47" s="63" t="s">
        <v>37</v>
      </c>
      <c r="H47" s="63" t="s">
        <v>197</v>
      </c>
      <c r="I47" s="63" t="s">
        <v>198</v>
      </c>
      <c r="J47" s="63">
        <v>318</v>
      </c>
      <c r="K47" s="63">
        <v>86.57</v>
      </c>
      <c r="L47" s="63">
        <v>68.194000000000003</v>
      </c>
      <c r="M47" s="84">
        <v>68.19</v>
      </c>
      <c r="N47" s="85">
        <f>J47*0.2*0.8+K47*0.2</f>
        <v>68.194000000000003</v>
      </c>
      <c r="O47" s="63" t="s">
        <v>199</v>
      </c>
      <c r="P47" s="63" t="s">
        <v>199</v>
      </c>
      <c r="Q47" s="86" t="s">
        <v>199</v>
      </c>
      <c r="R47" s="63" t="s">
        <v>199</v>
      </c>
      <c r="S47" s="63" t="s">
        <v>199</v>
      </c>
      <c r="T47" s="86" t="s">
        <v>199</v>
      </c>
      <c r="U47" s="63" t="s">
        <v>199</v>
      </c>
      <c r="V47" s="63" t="s">
        <v>199</v>
      </c>
      <c r="W47" s="86" t="s">
        <v>199</v>
      </c>
      <c r="X47" s="63">
        <v>68.194000000000003</v>
      </c>
      <c r="Y47" s="84">
        <v>68.19</v>
      </c>
      <c r="Z47" s="85">
        <v>68.194000000000003</v>
      </c>
      <c r="AA47" s="86" t="s">
        <v>199</v>
      </c>
      <c r="AB47" s="86" t="s">
        <v>199</v>
      </c>
      <c r="AC47" s="86" t="s">
        <v>199</v>
      </c>
      <c r="AD47" s="63" t="s">
        <v>215</v>
      </c>
      <c r="AE47" s="63" t="s">
        <v>201</v>
      </c>
      <c r="AF47" s="84">
        <v>68.19</v>
      </c>
      <c r="AG47" s="85">
        <v>68.194000000000003</v>
      </c>
      <c r="AH47" s="86" t="s">
        <v>199</v>
      </c>
      <c r="AI47" s="63" t="s">
        <v>202</v>
      </c>
    </row>
    <row r="48" spans="1:36" x14ac:dyDescent="0.45">
      <c r="A48" s="63">
        <v>47</v>
      </c>
      <c r="B48" s="86" t="s">
        <v>32</v>
      </c>
      <c r="C48" s="86" t="s">
        <v>254</v>
      </c>
      <c r="D48" s="62">
        <v>20242145034</v>
      </c>
      <c r="E48" s="86" t="s">
        <v>265</v>
      </c>
      <c r="F48" s="86" t="s">
        <v>36</v>
      </c>
      <c r="G48" s="86" t="s">
        <v>37</v>
      </c>
      <c r="H48" s="86" t="s">
        <v>197</v>
      </c>
      <c r="I48" s="86" t="s">
        <v>198</v>
      </c>
      <c r="J48" s="62">
        <v>317</v>
      </c>
      <c r="K48" s="62">
        <v>86.95</v>
      </c>
      <c r="L48" s="62">
        <v>68.11</v>
      </c>
      <c r="M48" s="68">
        <f>J48*0.2*0.8+K48*0.2</f>
        <v>68.110000000000014</v>
      </c>
      <c r="N48" s="68">
        <v>68.11</v>
      </c>
      <c r="O48" s="62"/>
      <c r="P48" s="62"/>
      <c r="Q48" s="62"/>
      <c r="R48" s="62"/>
      <c r="S48" s="62"/>
      <c r="T48" s="62"/>
      <c r="U48" s="62"/>
      <c r="V48" s="62"/>
      <c r="W48" s="62"/>
      <c r="X48" s="62">
        <v>68.11</v>
      </c>
      <c r="Y48" s="87">
        <v>68.11</v>
      </c>
      <c r="Z48" s="87">
        <v>68.11</v>
      </c>
      <c r="AA48" s="62"/>
      <c r="AB48" s="62"/>
      <c r="AC48" s="62"/>
      <c r="AD48" s="62" t="s">
        <v>266</v>
      </c>
      <c r="AE48" s="62" t="s">
        <v>234</v>
      </c>
      <c r="AF48" s="87">
        <v>68.11</v>
      </c>
      <c r="AG48" s="87">
        <v>68.11</v>
      </c>
      <c r="AH48" s="63"/>
      <c r="AI48" s="86" t="s">
        <v>257</v>
      </c>
    </row>
    <row r="49" spans="1:35" x14ac:dyDescent="0.45">
      <c r="A49" s="63">
        <v>48</v>
      </c>
      <c r="B49" s="63" t="s">
        <v>32</v>
      </c>
      <c r="C49" s="63" t="s">
        <v>486</v>
      </c>
      <c r="D49" s="63">
        <v>20242145007</v>
      </c>
      <c r="E49" s="63" t="s">
        <v>492</v>
      </c>
      <c r="F49" s="63" t="s">
        <v>36</v>
      </c>
      <c r="G49" s="63" t="s">
        <v>37</v>
      </c>
      <c r="H49" s="63" t="s">
        <v>197</v>
      </c>
      <c r="I49" s="63" t="s">
        <v>198</v>
      </c>
      <c r="J49" s="63">
        <v>318</v>
      </c>
      <c r="K49" s="63">
        <v>86.07</v>
      </c>
      <c r="L49" s="63">
        <v>68.093999999999994</v>
      </c>
      <c r="M49" s="63">
        <v>68.09</v>
      </c>
      <c r="N49" s="63">
        <v>68.09</v>
      </c>
      <c r="O49" s="63">
        <v>0</v>
      </c>
      <c r="P49" s="63">
        <v>0</v>
      </c>
      <c r="Q49" s="63">
        <v>0</v>
      </c>
      <c r="R49" s="63" t="s">
        <v>493</v>
      </c>
      <c r="S49" s="63">
        <v>0</v>
      </c>
      <c r="T49" s="63">
        <v>0</v>
      </c>
      <c r="U49" s="63">
        <v>0</v>
      </c>
      <c r="V49" s="63">
        <v>0</v>
      </c>
      <c r="W49" s="63">
        <v>0</v>
      </c>
      <c r="X49" s="63">
        <v>70.093999999999994</v>
      </c>
      <c r="Y49" s="63">
        <v>68.09</v>
      </c>
      <c r="Z49" s="63">
        <v>68.09</v>
      </c>
      <c r="AA49" s="63" t="s">
        <v>199</v>
      </c>
      <c r="AB49" s="63" t="s">
        <v>494</v>
      </c>
      <c r="AC49" s="63" t="s">
        <v>494</v>
      </c>
      <c r="AD49" s="63" t="s">
        <v>77</v>
      </c>
      <c r="AE49" s="63" t="s">
        <v>489</v>
      </c>
      <c r="AF49" s="63">
        <v>68.09</v>
      </c>
      <c r="AG49" s="63">
        <v>68.09</v>
      </c>
      <c r="AH49" s="63"/>
      <c r="AI49" s="63" t="s">
        <v>399</v>
      </c>
    </row>
    <row r="50" spans="1:35" x14ac:dyDescent="0.45">
      <c r="A50" s="63">
        <v>49</v>
      </c>
      <c r="B50" s="63" t="s">
        <v>32</v>
      </c>
      <c r="C50" s="63" t="s">
        <v>535</v>
      </c>
      <c r="D50" s="63">
        <v>20242145042</v>
      </c>
      <c r="E50" s="63" t="s">
        <v>550</v>
      </c>
      <c r="F50" s="63" t="s">
        <v>36</v>
      </c>
      <c r="G50" s="63" t="s">
        <v>37</v>
      </c>
      <c r="H50" s="63" t="s">
        <v>197</v>
      </c>
      <c r="I50" s="63" t="s">
        <v>198</v>
      </c>
      <c r="J50" s="63">
        <v>320</v>
      </c>
      <c r="K50" s="63">
        <v>82.88</v>
      </c>
      <c r="L50" s="63">
        <v>67.775999999999996</v>
      </c>
      <c r="M50" s="85">
        <v>67.775999999999996</v>
      </c>
      <c r="N50" s="85">
        <v>67.775999999999996</v>
      </c>
      <c r="O50" s="63" t="s">
        <v>199</v>
      </c>
      <c r="P50" s="63" t="s">
        <v>199</v>
      </c>
      <c r="Q50" s="63" t="s">
        <v>199</v>
      </c>
      <c r="R50" s="63" t="s">
        <v>199</v>
      </c>
      <c r="S50" s="63" t="s">
        <v>199</v>
      </c>
      <c r="T50" s="63" t="s">
        <v>199</v>
      </c>
      <c r="U50" s="63" t="s">
        <v>199</v>
      </c>
      <c r="V50" s="63" t="s">
        <v>199</v>
      </c>
      <c r="W50" s="63" t="s">
        <v>199</v>
      </c>
      <c r="X50" s="63">
        <v>67.775999999999996</v>
      </c>
      <c r="Y50" s="85">
        <v>67.775999999999996</v>
      </c>
      <c r="Z50" s="85">
        <v>67.775999999999996</v>
      </c>
      <c r="AA50" s="63" t="s">
        <v>199</v>
      </c>
      <c r="AB50" s="63" t="s">
        <v>199</v>
      </c>
      <c r="AC50" s="63" t="s">
        <v>199</v>
      </c>
      <c r="AD50" s="63" t="s">
        <v>546</v>
      </c>
      <c r="AE50" s="63" t="s">
        <v>538</v>
      </c>
      <c r="AF50" s="85">
        <v>67.775999999999996</v>
      </c>
      <c r="AG50" s="85">
        <v>67.775999999999996</v>
      </c>
      <c r="AH50" s="63"/>
      <c r="AI50" s="63" t="s">
        <v>534</v>
      </c>
    </row>
    <row r="51" spans="1:35" x14ac:dyDescent="0.45">
      <c r="A51" s="63">
        <v>50</v>
      </c>
      <c r="B51" s="63" t="s">
        <v>32</v>
      </c>
      <c r="C51" s="63" t="s">
        <v>535</v>
      </c>
      <c r="D51" s="63">
        <v>20242145025</v>
      </c>
      <c r="E51" s="63" t="s">
        <v>536</v>
      </c>
      <c r="F51" s="63" t="s">
        <v>47</v>
      </c>
      <c r="G51" s="63" t="s">
        <v>37</v>
      </c>
      <c r="H51" s="63" t="s">
        <v>197</v>
      </c>
      <c r="I51" s="63" t="s">
        <v>198</v>
      </c>
      <c r="J51" s="63">
        <v>298</v>
      </c>
      <c r="K51" s="63">
        <v>88.78</v>
      </c>
      <c r="L51" s="63">
        <v>65.436000000000007</v>
      </c>
      <c r="M51" s="85">
        <v>65.436000000000007</v>
      </c>
      <c r="N51" s="85">
        <v>65.436000000000007</v>
      </c>
      <c r="O51" s="63" t="s">
        <v>199</v>
      </c>
      <c r="P51" s="63" t="s">
        <v>199</v>
      </c>
      <c r="Q51" s="63" t="s">
        <v>199</v>
      </c>
      <c r="R51" s="63" t="s">
        <v>199</v>
      </c>
      <c r="S51" s="63" t="s">
        <v>199</v>
      </c>
      <c r="T51" s="63" t="s">
        <v>199</v>
      </c>
      <c r="U51" s="63" t="s">
        <v>199</v>
      </c>
      <c r="V51" s="63" t="s">
        <v>199</v>
      </c>
      <c r="W51" s="63" t="s">
        <v>199</v>
      </c>
      <c r="X51" s="63">
        <v>65.436000000000007</v>
      </c>
      <c r="Y51" s="85">
        <v>65.436000000000007</v>
      </c>
      <c r="Z51" s="85">
        <v>65.436000000000007</v>
      </c>
      <c r="AA51" s="63" t="s">
        <v>199</v>
      </c>
      <c r="AB51" s="63" t="s">
        <v>199</v>
      </c>
      <c r="AC51" s="63" t="s">
        <v>199</v>
      </c>
      <c r="AD51" s="63" t="s">
        <v>537</v>
      </c>
      <c r="AE51" s="63" t="s">
        <v>538</v>
      </c>
      <c r="AF51" s="85">
        <v>65.436000000000007</v>
      </c>
      <c r="AG51" s="85">
        <v>65.436000000000007</v>
      </c>
      <c r="AH51" s="63"/>
      <c r="AI51" s="63" t="s">
        <v>534</v>
      </c>
    </row>
    <row r="52" spans="1:35" s="23" customFormat="1" ht="14" x14ac:dyDescent="0.45"/>
    <row r="53" spans="1:35" s="23" customFormat="1" ht="14" x14ac:dyDescent="0.45"/>
    <row r="54" spans="1:35" s="23" customFormat="1" ht="14" x14ac:dyDescent="0.45"/>
    <row r="55" spans="1:35" s="23" customFormat="1" ht="14" x14ac:dyDescent="0.45"/>
    <row r="56" spans="1:35" s="23" customFormat="1" ht="14" x14ac:dyDescent="0.45"/>
    <row r="57" spans="1:35" s="23" customFormat="1" ht="14" x14ac:dyDescent="0.45"/>
    <row r="58" spans="1:35" s="23" customFormat="1" ht="14" x14ac:dyDescent="0.45"/>
    <row r="59" spans="1:35" s="23" customFormat="1" ht="14" x14ac:dyDescent="0.45"/>
    <row r="60" spans="1:35" s="23" customFormat="1" ht="14" x14ac:dyDescent="0.45"/>
    <row r="61" spans="1:35" s="23" customFormat="1" ht="14" x14ac:dyDescent="0.45"/>
    <row r="62" spans="1:35" s="23" customFormat="1" ht="14" x14ac:dyDescent="0.45"/>
    <row r="63" spans="1:35" s="23" customFormat="1" ht="14" x14ac:dyDescent="0.45"/>
  </sheetData>
  <sortState xmlns:xlrd2="http://schemas.microsoft.com/office/spreadsheetml/2017/richdata2" ref="A2:AI63">
    <sortCondition descending="1" ref="AF1:AF63"/>
  </sortState>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493E-F64C-4CBD-A427-D020E84082E6}">
  <dimension ref="A1:AI5"/>
  <sheetViews>
    <sheetView zoomScale="40" zoomScaleNormal="40" workbookViewId="0">
      <selection activeCell="K16" sqref="K16"/>
    </sheetView>
  </sheetViews>
  <sheetFormatPr defaultRowHeight="16.5" x14ac:dyDescent="0.45"/>
  <cols>
    <col min="1" max="1" width="9.3046875" bestFit="1" customWidth="1"/>
    <col min="4" max="4" width="16.4609375" bestFit="1" customWidth="1"/>
    <col min="10" max="14" width="9.3046875" bestFit="1" customWidth="1"/>
    <col min="24" max="26" width="9.3046875" bestFit="1" customWidth="1"/>
    <col min="28" max="28" width="10.23046875" customWidth="1"/>
    <col min="31" max="31" width="16.61328125" bestFit="1" customWidth="1"/>
    <col min="32" max="33" width="9.3046875" bestFit="1" customWidth="1"/>
    <col min="34" max="34" width="12" bestFit="1" customWidth="1"/>
    <col min="35" max="35" width="14.3046875" bestFit="1" customWidth="1"/>
  </cols>
  <sheetData>
    <row r="1" spans="1:35" ht="120" x14ac:dyDescent="0.45">
      <c r="A1" s="10" t="s">
        <v>0</v>
      </c>
      <c r="B1" s="10" t="s">
        <v>1</v>
      </c>
      <c r="C1" s="10" t="s">
        <v>2</v>
      </c>
      <c r="D1" s="10" t="s">
        <v>3</v>
      </c>
      <c r="E1" s="10" t="s">
        <v>4</v>
      </c>
      <c r="F1" s="10" t="s">
        <v>5</v>
      </c>
      <c r="G1" s="10" t="s">
        <v>6</v>
      </c>
      <c r="H1" s="10" t="s">
        <v>178</v>
      </c>
      <c r="I1" s="10" t="s">
        <v>179</v>
      </c>
      <c r="J1" s="10" t="s">
        <v>180</v>
      </c>
      <c r="K1" s="10" t="s">
        <v>181</v>
      </c>
      <c r="L1" s="10" t="s">
        <v>10</v>
      </c>
      <c r="M1" s="11" t="s">
        <v>182</v>
      </c>
      <c r="N1" s="11" t="s">
        <v>183</v>
      </c>
      <c r="O1" s="10" t="s">
        <v>13</v>
      </c>
      <c r="P1" s="11" t="s">
        <v>184</v>
      </c>
      <c r="Q1" s="11" t="s">
        <v>185</v>
      </c>
      <c r="R1" s="10" t="s">
        <v>16</v>
      </c>
      <c r="S1" s="11" t="s">
        <v>186</v>
      </c>
      <c r="T1" s="11" t="s">
        <v>187</v>
      </c>
      <c r="U1" s="10" t="s">
        <v>19</v>
      </c>
      <c r="V1" s="11" t="s">
        <v>188</v>
      </c>
      <c r="W1" s="11" t="s">
        <v>189</v>
      </c>
      <c r="X1" s="12" t="s">
        <v>22</v>
      </c>
      <c r="Y1" s="13" t="s">
        <v>190</v>
      </c>
      <c r="Z1" s="13" t="s">
        <v>191</v>
      </c>
      <c r="AA1" s="10" t="s">
        <v>25</v>
      </c>
      <c r="AB1" s="11" t="s">
        <v>192</v>
      </c>
      <c r="AC1" s="11" t="s">
        <v>193</v>
      </c>
      <c r="AD1" s="10" t="s">
        <v>28</v>
      </c>
      <c r="AE1" s="24" t="s">
        <v>217</v>
      </c>
      <c r="AF1" s="17" t="s">
        <v>194</v>
      </c>
      <c r="AG1" s="17" t="s">
        <v>260</v>
      </c>
      <c r="AH1" s="17" t="s">
        <v>195</v>
      </c>
      <c r="AI1" s="17" t="s">
        <v>31</v>
      </c>
    </row>
    <row r="2" spans="1:35" s="25" customFormat="1" x14ac:dyDescent="0.45">
      <c r="A2" s="49">
        <v>1</v>
      </c>
      <c r="B2" s="53" t="s">
        <v>32</v>
      </c>
      <c r="C2" s="53" t="s">
        <v>395</v>
      </c>
      <c r="D2" s="54">
        <v>20242190003</v>
      </c>
      <c r="E2" s="53" t="s">
        <v>396</v>
      </c>
      <c r="F2" s="53" t="s">
        <v>36</v>
      </c>
      <c r="G2" s="53" t="s">
        <v>72</v>
      </c>
      <c r="H2" s="53" t="s">
        <v>197</v>
      </c>
      <c r="I2" s="53" t="s">
        <v>198</v>
      </c>
      <c r="J2" s="54">
        <v>372</v>
      </c>
      <c r="K2" s="54">
        <v>91.28</v>
      </c>
      <c r="L2" s="54">
        <v>77.775999999999996</v>
      </c>
      <c r="M2" s="54">
        <v>77.775999999999996</v>
      </c>
      <c r="N2" s="54">
        <v>77.775999999999996</v>
      </c>
      <c r="O2" s="53"/>
      <c r="P2" s="54"/>
      <c r="Q2" s="54"/>
      <c r="R2" s="53" t="s">
        <v>397</v>
      </c>
      <c r="S2" s="54"/>
      <c r="T2" s="54"/>
      <c r="U2" s="54"/>
      <c r="V2" s="54"/>
      <c r="W2" s="54"/>
      <c r="X2" s="54">
        <v>80.775999999999996</v>
      </c>
      <c r="Y2" s="54">
        <v>80.775999999999996</v>
      </c>
      <c r="Z2" s="54">
        <v>80.775999999999996</v>
      </c>
      <c r="AA2" s="54"/>
      <c r="AB2" s="54"/>
      <c r="AC2" s="54"/>
      <c r="AD2" s="55" t="s">
        <v>398</v>
      </c>
      <c r="AE2" s="47" t="s">
        <v>399</v>
      </c>
      <c r="AF2" s="56">
        <v>80.775999999999996</v>
      </c>
      <c r="AG2" s="56">
        <v>80.775999999999996</v>
      </c>
      <c r="AH2" s="49"/>
      <c r="AI2" s="47" t="s">
        <v>400</v>
      </c>
    </row>
    <row r="3" spans="1:35" s="25" customFormat="1" x14ac:dyDescent="0.45">
      <c r="A3" s="57">
        <v>2</v>
      </c>
      <c r="B3" s="58" t="s">
        <v>32</v>
      </c>
      <c r="C3" s="58" t="s">
        <v>395</v>
      </c>
      <c r="D3" s="57">
        <v>20242190001</v>
      </c>
      <c r="E3" s="58" t="s">
        <v>401</v>
      </c>
      <c r="F3" s="58" t="s">
        <v>36</v>
      </c>
      <c r="G3" s="58" t="s">
        <v>72</v>
      </c>
      <c r="H3" s="58" t="s">
        <v>197</v>
      </c>
      <c r="I3" s="58" t="s">
        <v>198</v>
      </c>
      <c r="J3" s="57">
        <v>390</v>
      </c>
      <c r="K3" s="58">
        <v>90.4</v>
      </c>
      <c r="L3" s="57">
        <v>84.2</v>
      </c>
      <c r="M3" s="57">
        <v>80.48</v>
      </c>
      <c r="N3" s="57">
        <v>80.48</v>
      </c>
      <c r="O3" s="58"/>
      <c r="P3" s="57"/>
      <c r="Q3" s="57"/>
      <c r="R3" s="58" t="s">
        <v>402</v>
      </c>
      <c r="S3" s="57"/>
      <c r="T3" s="57"/>
      <c r="U3" s="57"/>
      <c r="V3" s="57"/>
      <c r="W3" s="57"/>
      <c r="X3" s="57">
        <v>82.48</v>
      </c>
      <c r="Y3" s="57">
        <v>80.48</v>
      </c>
      <c r="Z3" s="57">
        <v>80.48</v>
      </c>
      <c r="AA3" s="57"/>
      <c r="AB3" s="57" t="s">
        <v>403</v>
      </c>
      <c r="AC3" s="58" t="s">
        <v>403</v>
      </c>
      <c r="AD3" s="59" t="s">
        <v>398</v>
      </c>
      <c r="AE3" s="60" t="s">
        <v>399</v>
      </c>
      <c r="AF3" s="61">
        <v>80.48</v>
      </c>
      <c r="AG3" s="61">
        <v>80.48</v>
      </c>
      <c r="AH3" s="57" t="s">
        <v>404</v>
      </c>
      <c r="AI3" s="60" t="s">
        <v>400</v>
      </c>
    </row>
    <row r="4" spans="1:35" s="25" customFormat="1" x14ac:dyDescent="0.45">
      <c r="A4" s="62">
        <v>3</v>
      </c>
      <c r="B4" s="62" t="s">
        <v>32</v>
      </c>
      <c r="C4" s="63" t="s">
        <v>486</v>
      </c>
      <c r="D4" s="62">
        <v>20242190002</v>
      </c>
      <c r="E4" s="62" t="s">
        <v>529</v>
      </c>
      <c r="F4" s="62" t="s">
        <v>36</v>
      </c>
      <c r="G4" s="62" t="s">
        <v>72</v>
      </c>
      <c r="H4" s="62" t="s">
        <v>197</v>
      </c>
      <c r="I4" s="62" t="s">
        <v>198</v>
      </c>
      <c r="J4" s="62">
        <v>377</v>
      </c>
      <c r="K4" s="62">
        <v>88.95</v>
      </c>
      <c r="L4" s="62">
        <v>82.18</v>
      </c>
      <c r="M4" s="62">
        <v>78.11</v>
      </c>
      <c r="N4" s="62">
        <v>78.11</v>
      </c>
      <c r="O4" s="62"/>
      <c r="P4" s="62"/>
      <c r="Q4" s="62"/>
      <c r="R4" s="62"/>
      <c r="S4" s="62"/>
      <c r="T4" s="62"/>
      <c r="U4" s="62"/>
      <c r="V4" s="62"/>
      <c r="W4" s="62"/>
      <c r="X4" s="62">
        <v>82.18</v>
      </c>
      <c r="Y4" s="62">
        <v>78.11</v>
      </c>
      <c r="Z4" s="62">
        <v>78.11</v>
      </c>
      <c r="AA4" s="62" t="s">
        <v>199</v>
      </c>
      <c r="AB4" s="62" t="s">
        <v>199</v>
      </c>
      <c r="AC4" s="62" t="s">
        <v>199</v>
      </c>
      <c r="AD4" s="64" t="s">
        <v>151</v>
      </c>
      <c r="AE4" s="63" t="s">
        <v>489</v>
      </c>
      <c r="AF4" s="62">
        <v>78.11</v>
      </c>
      <c r="AG4" s="62">
        <v>78.11</v>
      </c>
      <c r="AH4" s="62"/>
      <c r="AI4" s="63" t="s">
        <v>399</v>
      </c>
    </row>
    <row r="5" spans="1:35" s="25" customFormat="1" x14ac:dyDescent="0.45">
      <c r="A5" s="62">
        <v>4</v>
      </c>
      <c r="B5" s="65" t="s">
        <v>32</v>
      </c>
      <c r="C5" s="65" t="s">
        <v>395</v>
      </c>
      <c r="D5" s="66">
        <v>20242190004</v>
      </c>
      <c r="E5" s="65" t="s">
        <v>405</v>
      </c>
      <c r="F5" s="65" t="s">
        <v>47</v>
      </c>
      <c r="G5" s="65" t="s">
        <v>72</v>
      </c>
      <c r="H5" s="65" t="s">
        <v>197</v>
      </c>
      <c r="I5" s="65" t="s">
        <v>198</v>
      </c>
      <c r="J5" s="62">
        <v>348</v>
      </c>
      <c r="K5" s="62">
        <v>71.02</v>
      </c>
      <c r="L5" s="62">
        <v>69.884</v>
      </c>
      <c r="M5" s="62">
        <v>69.884</v>
      </c>
      <c r="N5" s="62">
        <v>69.884</v>
      </c>
      <c r="O5" s="65"/>
      <c r="P5" s="62"/>
      <c r="Q5" s="62"/>
      <c r="R5" s="62"/>
      <c r="S5" s="62"/>
      <c r="T5" s="62"/>
      <c r="U5" s="62"/>
      <c r="V5" s="62"/>
      <c r="W5" s="62"/>
      <c r="X5" s="62">
        <v>69.884</v>
      </c>
      <c r="Y5" s="62">
        <v>69.884</v>
      </c>
      <c r="Z5" s="62">
        <v>69.884</v>
      </c>
      <c r="AA5" s="62"/>
      <c r="AB5" s="62"/>
      <c r="AC5" s="62"/>
      <c r="AD5" s="67" t="s">
        <v>406</v>
      </c>
      <c r="AE5" s="63" t="s">
        <v>399</v>
      </c>
      <c r="AF5" s="68">
        <v>69.884</v>
      </c>
      <c r="AG5" s="68">
        <v>69.884</v>
      </c>
      <c r="AH5" s="62"/>
      <c r="AI5" s="63" t="s">
        <v>400</v>
      </c>
    </row>
  </sheetData>
  <sortState xmlns:xlrd2="http://schemas.microsoft.com/office/spreadsheetml/2017/richdata2" ref="A2:AI5">
    <sortCondition descending="1" ref="AF1:AF5"/>
  </sortState>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BC25D-4BDF-49A5-AB3D-BFE8AEF8CDAC}">
  <dimension ref="A1:AI135"/>
  <sheetViews>
    <sheetView tabSelected="1" zoomScale="40" zoomScaleNormal="40" workbookViewId="0">
      <selection activeCell="E53" sqref="E53"/>
    </sheetView>
  </sheetViews>
  <sheetFormatPr defaultRowHeight="16.5" x14ac:dyDescent="0.45"/>
  <cols>
    <col min="4" max="4" width="15.69140625" customWidth="1"/>
    <col min="7" max="7" width="15.69140625" bestFit="1" customWidth="1"/>
    <col min="18" max="18" width="20" customWidth="1"/>
    <col min="29" max="29" width="13.69140625" bestFit="1" customWidth="1"/>
    <col min="31" max="31" width="15.69140625" bestFit="1" customWidth="1"/>
    <col min="35" max="35" width="16.61328125" customWidth="1"/>
  </cols>
  <sheetData>
    <row r="1" spans="1:35" ht="105" x14ac:dyDescent="0.45">
      <c r="A1" s="10" t="s">
        <v>0</v>
      </c>
      <c r="B1" s="10" t="s">
        <v>1</v>
      </c>
      <c r="C1" s="10" t="s">
        <v>2</v>
      </c>
      <c r="D1" s="10" t="s">
        <v>3</v>
      </c>
      <c r="E1" s="10" t="s">
        <v>4</v>
      </c>
      <c r="F1" s="10" t="s">
        <v>5</v>
      </c>
      <c r="G1" s="10" t="s">
        <v>6</v>
      </c>
      <c r="H1" s="10" t="s">
        <v>178</v>
      </c>
      <c r="I1" s="10" t="s">
        <v>179</v>
      </c>
      <c r="J1" s="10" t="s">
        <v>180</v>
      </c>
      <c r="K1" s="10" t="s">
        <v>181</v>
      </c>
      <c r="L1" s="10" t="s">
        <v>10</v>
      </c>
      <c r="M1" s="11" t="s">
        <v>182</v>
      </c>
      <c r="N1" s="11" t="s">
        <v>183</v>
      </c>
      <c r="O1" s="10" t="s">
        <v>13</v>
      </c>
      <c r="P1" s="11" t="s">
        <v>184</v>
      </c>
      <c r="Q1" s="11" t="s">
        <v>185</v>
      </c>
      <c r="R1" s="10" t="s">
        <v>16</v>
      </c>
      <c r="S1" s="11" t="s">
        <v>186</v>
      </c>
      <c r="T1" s="11" t="s">
        <v>187</v>
      </c>
      <c r="U1" s="10" t="s">
        <v>19</v>
      </c>
      <c r="V1" s="11" t="s">
        <v>188</v>
      </c>
      <c r="W1" s="11" t="s">
        <v>189</v>
      </c>
      <c r="X1" s="12" t="s">
        <v>22</v>
      </c>
      <c r="Y1" s="13" t="s">
        <v>190</v>
      </c>
      <c r="Z1" s="13" t="s">
        <v>191</v>
      </c>
      <c r="AA1" s="10" t="s">
        <v>25</v>
      </c>
      <c r="AB1" s="11" t="s">
        <v>192</v>
      </c>
      <c r="AC1" s="11" t="s">
        <v>193</v>
      </c>
      <c r="AD1" s="14" t="s">
        <v>28</v>
      </c>
      <c r="AE1" s="15" t="s">
        <v>29</v>
      </c>
      <c r="AF1" s="10" t="s">
        <v>194</v>
      </c>
      <c r="AG1" s="10" t="s">
        <v>260</v>
      </c>
      <c r="AH1" s="10" t="s">
        <v>195</v>
      </c>
      <c r="AI1" s="10" t="s">
        <v>31</v>
      </c>
    </row>
    <row r="2" spans="1:35" ht="198" x14ac:dyDescent="0.45">
      <c r="A2" s="47">
        <v>1</v>
      </c>
      <c r="B2" s="47" t="s">
        <v>32</v>
      </c>
      <c r="C2" s="48" t="s">
        <v>667</v>
      </c>
      <c r="D2" s="47">
        <v>20243141069</v>
      </c>
      <c r="E2" s="47" t="s">
        <v>472</v>
      </c>
      <c r="F2" s="47" t="s">
        <v>36</v>
      </c>
      <c r="G2" s="48" t="s">
        <v>196</v>
      </c>
      <c r="H2" s="47" t="s">
        <v>197</v>
      </c>
      <c r="I2" s="47" t="s">
        <v>198</v>
      </c>
      <c r="J2" s="47">
        <v>410</v>
      </c>
      <c r="K2" s="47">
        <v>91.66</v>
      </c>
      <c r="L2" s="47">
        <v>83.93</v>
      </c>
      <c r="M2" s="52">
        <f>(J2*0.8)*0.2+K2*0.2</f>
        <v>83.932000000000016</v>
      </c>
      <c r="N2" s="52">
        <f>(J2*0.8)*0.2+K2*0.2</f>
        <v>83.932000000000016</v>
      </c>
      <c r="O2" s="47"/>
      <c r="P2" s="48">
        <v>0</v>
      </c>
      <c r="Q2" s="48">
        <v>0</v>
      </c>
      <c r="R2" s="92" t="s">
        <v>473</v>
      </c>
      <c r="S2" s="47">
        <v>5</v>
      </c>
      <c r="T2" s="47">
        <v>5</v>
      </c>
      <c r="U2" s="47"/>
      <c r="V2" s="47">
        <v>0</v>
      </c>
      <c r="W2" s="47">
        <v>0</v>
      </c>
      <c r="X2" s="47">
        <v>88.93</v>
      </c>
      <c r="Y2" s="52">
        <v>88.93</v>
      </c>
      <c r="Z2" s="52">
        <v>88.93</v>
      </c>
      <c r="AA2" s="47"/>
      <c r="AB2" s="92"/>
      <c r="AC2" s="92"/>
      <c r="AD2" s="47" t="s">
        <v>53</v>
      </c>
      <c r="AE2" s="47" t="s">
        <v>202</v>
      </c>
      <c r="AF2" s="52">
        <v>88.93</v>
      </c>
      <c r="AG2" s="52">
        <v>88.93</v>
      </c>
      <c r="AH2" s="47"/>
      <c r="AI2" s="47" t="s">
        <v>234</v>
      </c>
    </row>
    <row r="3" spans="1:35" ht="165" x14ac:dyDescent="0.45">
      <c r="A3" s="47">
        <v>2</v>
      </c>
      <c r="B3" s="49" t="s">
        <v>32</v>
      </c>
      <c r="C3" s="49" t="s">
        <v>254</v>
      </c>
      <c r="D3" s="49">
        <v>20243141090</v>
      </c>
      <c r="E3" s="49" t="s">
        <v>314</v>
      </c>
      <c r="F3" s="49" t="s">
        <v>36</v>
      </c>
      <c r="G3" s="49" t="s">
        <v>196</v>
      </c>
      <c r="H3" s="49" t="s">
        <v>197</v>
      </c>
      <c r="I3" s="49" t="s">
        <v>198</v>
      </c>
      <c r="J3" s="49">
        <v>410</v>
      </c>
      <c r="K3" s="49">
        <v>90.76</v>
      </c>
      <c r="L3" s="49">
        <v>83.751999999999995</v>
      </c>
      <c r="M3" s="50">
        <v>83.75200000000001</v>
      </c>
      <c r="N3" s="50">
        <v>83.751999999999995</v>
      </c>
      <c r="O3" s="49"/>
      <c r="P3" s="49"/>
      <c r="Q3" s="49"/>
      <c r="R3" s="70" t="s">
        <v>315</v>
      </c>
      <c r="S3" s="49">
        <v>4</v>
      </c>
      <c r="T3" s="70">
        <v>4</v>
      </c>
      <c r="U3" s="49"/>
      <c r="V3" s="49"/>
      <c r="W3" s="49"/>
      <c r="X3" s="49">
        <v>90.751999999999995</v>
      </c>
      <c r="Y3" s="69">
        <v>87.75</v>
      </c>
      <c r="Z3" s="69">
        <v>87.75</v>
      </c>
      <c r="AA3" s="49"/>
      <c r="AB3" s="49" t="s">
        <v>298</v>
      </c>
      <c r="AC3" s="49"/>
      <c r="AD3" s="49" t="s">
        <v>170</v>
      </c>
      <c r="AE3" s="49" t="s">
        <v>234</v>
      </c>
      <c r="AF3" s="47">
        <v>87.75</v>
      </c>
      <c r="AG3" s="47">
        <v>87.75</v>
      </c>
      <c r="AH3" s="48" t="s">
        <v>316</v>
      </c>
      <c r="AI3" s="48" t="s">
        <v>257</v>
      </c>
    </row>
    <row r="4" spans="1:35" x14ac:dyDescent="0.45">
      <c r="A4" s="47">
        <v>3</v>
      </c>
      <c r="B4" s="49" t="s">
        <v>32</v>
      </c>
      <c r="C4" s="49" t="s">
        <v>254</v>
      </c>
      <c r="D4" s="49">
        <v>20243141084</v>
      </c>
      <c r="E4" s="49" t="s">
        <v>335</v>
      </c>
      <c r="F4" s="49" t="s">
        <v>36</v>
      </c>
      <c r="G4" s="49" t="s">
        <v>196</v>
      </c>
      <c r="H4" s="49" t="s">
        <v>197</v>
      </c>
      <c r="I4" s="49" t="s">
        <v>198</v>
      </c>
      <c r="J4" s="49">
        <v>400</v>
      </c>
      <c r="K4" s="49">
        <v>91.12</v>
      </c>
      <c r="L4" s="49">
        <v>82.224000000000004</v>
      </c>
      <c r="M4" s="50">
        <v>82.224000000000004</v>
      </c>
      <c r="N4" s="50">
        <v>82.224000000000004</v>
      </c>
      <c r="O4" s="49" t="s">
        <v>336</v>
      </c>
      <c r="P4" s="49">
        <v>3</v>
      </c>
      <c r="Q4" s="49">
        <v>3</v>
      </c>
      <c r="R4" s="49"/>
      <c r="S4" s="49"/>
      <c r="T4" s="49"/>
      <c r="U4" s="49"/>
      <c r="V4" s="49"/>
      <c r="W4" s="49"/>
      <c r="X4" s="49">
        <v>85.224000000000004</v>
      </c>
      <c r="Y4" s="69">
        <v>85.22</v>
      </c>
      <c r="Z4" s="69">
        <v>85.22</v>
      </c>
      <c r="AA4" s="49"/>
      <c r="AB4" s="49"/>
      <c r="AC4" s="49"/>
      <c r="AD4" s="48" t="s">
        <v>256</v>
      </c>
      <c r="AE4" s="49" t="s">
        <v>234</v>
      </c>
      <c r="AF4" s="69">
        <v>85.22</v>
      </c>
      <c r="AG4" s="69">
        <v>85.22</v>
      </c>
      <c r="AH4" s="47"/>
      <c r="AI4" s="48" t="s">
        <v>257</v>
      </c>
    </row>
    <row r="5" spans="1:35" x14ac:dyDescent="0.45">
      <c r="A5" s="47">
        <v>4</v>
      </c>
      <c r="B5" s="47" t="s">
        <v>32</v>
      </c>
      <c r="C5" s="47" t="s">
        <v>395</v>
      </c>
      <c r="D5" s="47">
        <v>20243141095</v>
      </c>
      <c r="E5" s="47" t="s">
        <v>446</v>
      </c>
      <c r="F5" s="47" t="s">
        <v>36</v>
      </c>
      <c r="G5" s="47" t="s">
        <v>196</v>
      </c>
      <c r="H5" s="47" t="s">
        <v>197</v>
      </c>
      <c r="I5" s="47" t="s">
        <v>198</v>
      </c>
      <c r="J5" s="47">
        <v>415</v>
      </c>
      <c r="K5" s="47">
        <v>89.74</v>
      </c>
      <c r="L5" s="47">
        <v>84.347999999999999</v>
      </c>
      <c r="M5" s="47">
        <v>84.347999999999999</v>
      </c>
      <c r="N5" s="47">
        <v>84.347999999999999</v>
      </c>
      <c r="O5" s="47"/>
      <c r="P5" s="47"/>
      <c r="Q5" s="47"/>
      <c r="R5" s="47"/>
      <c r="S5" s="47"/>
      <c r="T5" s="47"/>
      <c r="U5" s="47"/>
      <c r="V5" s="47"/>
      <c r="W5" s="47"/>
      <c r="X5" s="47">
        <v>84.347999999999999</v>
      </c>
      <c r="Y5" s="47">
        <v>84.347999999999999</v>
      </c>
      <c r="Z5" s="47">
        <v>84.347999999999999</v>
      </c>
      <c r="AA5" s="47"/>
      <c r="AB5" s="47"/>
      <c r="AC5" s="47"/>
      <c r="AD5" s="47" t="s">
        <v>94</v>
      </c>
      <c r="AE5" s="47" t="s">
        <v>399</v>
      </c>
      <c r="AF5" s="51">
        <v>84.347999999999999</v>
      </c>
      <c r="AG5" s="51">
        <v>84.347999999999999</v>
      </c>
      <c r="AH5" s="47"/>
      <c r="AI5" s="47" t="s">
        <v>400</v>
      </c>
    </row>
    <row r="6" spans="1:35" ht="115.5" x14ac:dyDescent="0.45">
      <c r="A6" s="47">
        <v>5</v>
      </c>
      <c r="B6" s="49" t="s">
        <v>32</v>
      </c>
      <c r="C6" s="49" t="s">
        <v>254</v>
      </c>
      <c r="D6" s="49">
        <v>20243141027</v>
      </c>
      <c r="E6" s="49" t="s">
        <v>320</v>
      </c>
      <c r="F6" s="49" t="s">
        <v>36</v>
      </c>
      <c r="G6" s="49" t="s">
        <v>196</v>
      </c>
      <c r="H6" s="49" t="s">
        <v>197</v>
      </c>
      <c r="I6" s="49" t="s">
        <v>198</v>
      </c>
      <c r="J6" s="49">
        <v>387</v>
      </c>
      <c r="K6" s="49">
        <v>82.4</v>
      </c>
      <c r="L6" s="49">
        <v>78.400000000000006</v>
      </c>
      <c r="M6" s="50">
        <v>78.400000000000006</v>
      </c>
      <c r="N6" s="50">
        <v>78.400000000000006</v>
      </c>
      <c r="O6" s="49"/>
      <c r="P6" s="49"/>
      <c r="Q6" s="49"/>
      <c r="R6" s="70" t="s">
        <v>321</v>
      </c>
      <c r="S6" s="49" t="s">
        <v>322</v>
      </c>
      <c r="T6" s="70">
        <v>5</v>
      </c>
      <c r="U6" s="49"/>
      <c r="V6" s="49"/>
      <c r="W6" s="49"/>
      <c r="X6" s="49">
        <v>84.4</v>
      </c>
      <c r="Y6" s="69">
        <v>83.4</v>
      </c>
      <c r="Z6" s="69">
        <v>83.4</v>
      </c>
      <c r="AA6" s="49"/>
      <c r="AB6" s="49" t="s">
        <v>298</v>
      </c>
      <c r="AC6" s="49"/>
      <c r="AD6" s="49" t="s">
        <v>289</v>
      </c>
      <c r="AE6" s="49" t="s">
        <v>234</v>
      </c>
      <c r="AF6" s="93">
        <v>84.4</v>
      </c>
      <c r="AG6" s="94">
        <v>84.4</v>
      </c>
      <c r="AH6" s="47" t="s">
        <v>323</v>
      </c>
      <c r="AI6" s="48" t="s">
        <v>257</v>
      </c>
    </row>
    <row r="7" spans="1:35" x14ac:dyDescent="0.45">
      <c r="A7" s="47">
        <v>6</v>
      </c>
      <c r="B7" s="49" t="s">
        <v>32</v>
      </c>
      <c r="C7" s="49" t="s">
        <v>254</v>
      </c>
      <c r="D7" s="49">
        <v>20243141059</v>
      </c>
      <c r="E7" s="49" t="s">
        <v>333</v>
      </c>
      <c r="F7" s="49" t="s">
        <v>36</v>
      </c>
      <c r="G7" s="49" t="s">
        <v>196</v>
      </c>
      <c r="H7" s="49" t="s">
        <v>197</v>
      </c>
      <c r="I7" s="49" t="s">
        <v>198</v>
      </c>
      <c r="J7" s="49">
        <v>403</v>
      </c>
      <c r="K7" s="49">
        <v>91.22</v>
      </c>
      <c r="L7" s="49">
        <v>82.724000000000004</v>
      </c>
      <c r="M7" s="50">
        <v>82.724000000000004</v>
      </c>
      <c r="N7" s="50">
        <v>82.724000000000004</v>
      </c>
      <c r="O7" s="49"/>
      <c r="P7" s="49"/>
      <c r="Q7" s="49"/>
      <c r="R7" s="49"/>
      <c r="S7" s="49"/>
      <c r="T7" s="49"/>
      <c r="U7" s="49"/>
      <c r="V7" s="49"/>
      <c r="W7" s="49"/>
      <c r="X7" s="49">
        <v>82.724000000000004</v>
      </c>
      <c r="Y7" s="69">
        <v>82.724000000000004</v>
      </c>
      <c r="Z7" s="69">
        <v>82.724000000000004</v>
      </c>
      <c r="AA7" s="49"/>
      <c r="AB7" s="49"/>
      <c r="AC7" s="49"/>
      <c r="AD7" s="49" t="s">
        <v>43</v>
      </c>
      <c r="AE7" s="49" t="s">
        <v>234</v>
      </c>
      <c r="AF7" s="69">
        <v>82.724000000000004</v>
      </c>
      <c r="AG7" s="69">
        <v>82.724000000000004</v>
      </c>
      <c r="AH7" s="47"/>
      <c r="AI7" s="48" t="s">
        <v>257</v>
      </c>
    </row>
    <row r="8" spans="1:35" ht="231" x14ac:dyDescent="0.45">
      <c r="A8" s="47">
        <v>7</v>
      </c>
      <c r="B8" s="47" t="s">
        <v>32</v>
      </c>
      <c r="C8" s="48" t="s">
        <v>479</v>
      </c>
      <c r="D8" s="47">
        <v>20243141018</v>
      </c>
      <c r="E8" s="47" t="s">
        <v>627</v>
      </c>
      <c r="F8" s="47" t="s">
        <v>47</v>
      </c>
      <c r="G8" s="48" t="s">
        <v>196</v>
      </c>
      <c r="H8" s="47" t="s">
        <v>197</v>
      </c>
      <c r="I8" s="47" t="s">
        <v>198</v>
      </c>
      <c r="J8" s="47">
        <v>354</v>
      </c>
      <c r="K8" s="47">
        <v>77.260000000000005</v>
      </c>
      <c r="L8" s="47">
        <v>72.09</v>
      </c>
      <c r="M8" s="52">
        <f>(J8*0.8)*0.2+K8*0.2</f>
        <v>72.091999999999999</v>
      </c>
      <c r="N8" s="52">
        <f>(J8*0.8)*0.2+K8*0.2</f>
        <v>72.091999999999999</v>
      </c>
      <c r="O8" s="47"/>
      <c r="P8" s="48">
        <v>0</v>
      </c>
      <c r="Q8" s="48">
        <v>0</v>
      </c>
      <c r="R8" s="92" t="s">
        <v>628</v>
      </c>
      <c r="S8" s="47">
        <v>9.5</v>
      </c>
      <c r="T8" s="47">
        <v>9.5</v>
      </c>
      <c r="U8" s="92" t="s">
        <v>629</v>
      </c>
      <c r="V8" s="47">
        <v>0</v>
      </c>
      <c r="W8" s="47">
        <v>0</v>
      </c>
      <c r="X8" s="47">
        <v>87.59</v>
      </c>
      <c r="Y8" s="52">
        <v>81.59</v>
      </c>
      <c r="Z8" s="52">
        <v>81.59</v>
      </c>
      <c r="AA8" s="47"/>
      <c r="AB8" s="92" t="s">
        <v>630</v>
      </c>
      <c r="AC8" s="92" t="s">
        <v>630</v>
      </c>
      <c r="AD8" s="47" t="s">
        <v>53</v>
      </c>
      <c r="AE8" s="47" t="s">
        <v>202</v>
      </c>
      <c r="AF8" s="52">
        <v>77.09</v>
      </c>
      <c r="AG8" s="52">
        <v>77.09</v>
      </c>
      <c r="AH8" s="47" t="s">
        <v>631</v>
      </c>
      <c r="AI8" s="47" t="s">
        <v>234</v>
      </c>
    </row>
    <row r="9" spans="1:35" x14ac:dyDescent="0.45">
      <c r="A9" s="47">
        <v>8</v>
      </c>
      <c r="B9" s="47" t="s">
        <v>32</v>
      </c>
      <c r="C9" s="47" t="s">
        <v>486</v>
      </c>
      <c r="D9" s="47">
        <v>20243141082</v>
      </c>
      <c r="E9" s="47" t="s">
        <v>527</v>
      </c>
      <c r="F9" s="47" t="s">
        <v>36</v>
      </c>
      <c r="G9" s="47" t="s">
        <v>196</v>
      </c>
      <c r="H9" s="47" t="s">
        <v>197</v>
      </c>
      <c r="I9" s="47" t="s">
        <v>198</v>
      </c>
      <c r="J9" s="47">
        <v>391</v>
      </c>
      <c r="K9" s="47">
        <v>90.96</v>
      </c>
      <c r="L9" s="47">
        <v>84.58</v>
      </c>
      <c r="M9" s="47">
        <v>80.75</v>
      </c>
      <c r="N9" s="47">
        <v>80.75</v>
      </c>
      <c r="O9" s="47">
        <v>0</v>
      </c>
      <c r="P9" s="47">
        <v>0</v>
      </c>
      <c r="Q9" s="47">
        <v>0</v>
      </c>
      <c r="R9" s="47">
        <v>0</v>
      </c>
      <c r="S9" s="47">
        <v>0</v>
      </c>
      <c r="T9" s="47">
        <v>0</v>
      </c>
      <c r="U9" s="47">
        <v>0</v>
      </c>
      <c r="V9" s="47">
        <v>0</v>
      </c>
      <c r="W9" s="47">
        <v>0</v>
      </c>
      <c r="X9" s="47">
        <v>84.58</v>
      </c>
      <c r="Y9" s="47">
        <v>80.75</v>
      </c>
      <c r="Z9" s="47">
        <v>80.75</v>
      </c>
      <c r="AA9" s="47" t="s">
        <v>199</v>
      </c>
      <c r="AB9" s="47" t="s">
        <v>199</v>
      </c>
      <c r="AC9" s="47" t="s">
        <v>199</v>
      </c>
      <c r="AD9" s="47" t="s">
        <v>509</v>
      </c>
      <c r="AE9" s="47" t="s">
        <v>489</v>
      </c>
      <c r="AF9" s="47">
        <v>80.75</v>
      </c>
      <c r="AG9" s="47">
        <v>80.75</v>
      </c>
      <c r="AH9" s="47"/>
      <c r="AI9" s="47" t="s">
        <v>399</v>
      </c>
    </row>
    <row r="10" spans="1:35" x14ac:dyDescent="0.45">
      <c r="A10" s="47">
        <v>9</v>
      </c>
      <c r="B10" s="47" t="s">
        <v>32</v>
      </c>
      <c r="C10" s="47" t="s">
        <v>338</v>
      </c>
      <c r="D10" s="47">
        <v>20243141071</v>
      </c>
      <c r="E10" s="47" t="s">
        <v>355</v>
      </c>
      <c r="F10" s="47" t="s">
        <v>36</v>
      </c>
      <c r="G10" s="47" t="s">
        <v>196</v>
      </c>
      <c r="H10" s="47" t="s">
        <v>197</v>
      </c>
      <c r="I10" s="47" t="s">
        <v>198</v>
      </c>
      <c r="J10" s="47">
        <v>367</v>
      </c>
      <c r="K10" s="47">
        <v>87.62</v>
      </c>
      <c r="L10" s="71">
        <f>J10*0.2*0.8+K10*0.2</f>
        <v>76.244</v>
      </c>
      <c r="M10" s="51">
        <v>76.244</v>
      </c>
      <c r="N10" s="51">
        <v>76.244</v>
      </c>
      <c r="O10" s="47">
        <v>0</v>
      </c>
      <c r="P10" s="47">
        <v>0</v>
      </c>
      <c r="Q10" s="47">
        <v>0</v>
      </c>
      <c r="R10" s="47">
        <v>4</v>
      </c>
      <c r="S10" s="47">
        <v>4</v>
      </c>
      <c r="T10" s="47">
        <v>4</v>
      </c>
      <c r="U10" s="47">
        <v>0</v>
      </c>
      <c r="V10" s="47">
        <v>0</v>
      </c>
      <c r="W10" s="47">
        <v>0</v>
      </c>
      <c r="X10" s="51">
        <v>80.244</v>
      </c>
      <c r="Y10" s="51">
        <v>80.244</v>
      </c>
      <c r="Z10" s="51">
        <v>80.244</v>
      </c>
      <c r="AA10" s="47" t="s">
        <v>199</v>
      </c>
      <c r="AB10" s="47" t="s">
        <v>199</v>
      </c>
      <c r="AC10" s="47" t="s">
        <v>199</v>
      </c>
      <c r="AD10" s="47" t="s">
        <v>346</v>
      </c>
      <c r="AE10" s="49" t="s">
        <v>341</v>
      </c>
      <c r="AF10" s="51">
        <v>80.239999999999995</v>
      </c>
      <c r="AG10" s="51">
        <v>80.239999999999995</v>
      </c>
      <c r="AH10" s="48" t="s">
        <v>199</v>
      </c>
      <c r="AI10" s="47" t="s">
        <v>201</v>
      </c>
    </row>
    <row r="11" spans="1:35" ht="148.5" x14ac:dyDescent="0.45">
      <c r="A11" s="47">
        <v>10</v>
      </c>
      <c r="B11" s="47" t="s">
        <v>32</v>
      </c>
      <c r="C11" s="48" t="s">
        <v>479</v>
      </c>
      <c r="D11" s="47">
        <v>20243141047</v>
      </c>
      <c r="E11" s="47" t="s">
        <v>646</v>
      </c>
      <c r="F11" s="47" t="s">
        <v>36</v>
      </c>
      <c r="G11" s="48" t="s">
        <v>196</v>
      </c>
      <c r="H11" s="47" t="s">
        <v>197</v>
      </c>
      <c r="I11" s="47" t="s">
        <v>198</v>
      </c>
      <c r="J11" s="47">
        <v>387</v>
      </c>
      <c r="K11" s="47">
        <v>76.3</v>
      </c>
      <c r="L11" s="47">
        <v>77.180000000000007</v>
      </c>
      <c r="M11" s="52">
        <f>(J11*0.8)*0.2+K11*0.2</f>
        <v>77.180000000000007</v>
      </c>
      <c r="N11" s="52">
        <f>(J11*0.8)*0.2+K11*0.2</f>
        <v>77.180000000000007</v>
      </c>
      <c r="O11" s="47"/>
      <c r="P11" s="48">
        <v>0</v>
      </c>
      <c r="Q11" s="48">
        <v>0</v>
      </c>
      <c r="R11" s="92" t="s">
        <v>647</v>
      </c>
      <c r="S11" s="47">
        <v>3</v>
      </c>
      <c r="T11" s="47">
        <v>3</v>
      </c>
      <c r="U11" s="47"/>
      <c r="V11" s="47">
        <v>0</v>
      </c>
      <c r="W11" s="47">
        <v>0</v>
      </c>
      <c r="X11" s="47">
        <v>80.180000000000007</v>
      </c>
      <c r="Y11" s="52">
        <v>80.180000000000007</v>
      </c>
      <c r="Z11" s="52">
        <v>80.180000000000007</v>
      </c>
      <c r="AA11" s="47"/>
      <c r="AB11" s="47"/>
      <c r="AC11" s="47"/>
      <c r="AD11" s="47" t="s">
        <v>648</v>
      </c>
      <c r="AE11" s="47" t="s">
        <v>202</v>
      </c>
      <c r="AF11" s="52">
        <v>80.180000000000007</v>
      </c>
      <c r="AG11" s="52">
        <v>80.180000000000007</v>
      </c>
      <c r="AH11" s="47"/>
      <c r="AI11" s="47" t="s">
        <v>234</v>
      </c>
    </row>
    <row r="12" spans="1:35" x14ac:dyDescent="0.45">
      <c r="A12" s="47">
        <v>11</v>
      </c>
      <c r="B12" s="47" t="s">
        <v>32</v>
      </c>
      <c r="C12" s="47" t="s">
        <v>338</v>
      </c>
      <c r="D12" s="48">
        <v>20243141038</v>
      </c>
      <c r="E12" s="48" t="s">
        <v>339</v>
      </c>
      <c r="F12" s="48" t="s">
        <v>36</v>
      </c>
      <c r="G12" s="48" t="s">
        <v>196</v>
      </c>
      <c r="H12" s="48" t="s">
        <v>197</v>
      </c>
      <c r="I12" s="47" t="s">
        <v>198</v>
      </c>
      <c r="J12" s="48">
        <v>389</v>
      </c>
      <c r="K12" s="48">
        <v>87.56</v>
      </c>
      <c r="L12" s="71">
        <f>J12*0.2*0.8+K12*0.2</f>
        <v>79.75200000000001</v>
      </c>
      <c r="M12" s="71">
        <v>79.751999999999995</v>
      </c>
      <c r="N12" s="71">
        <v>79.751999999999995</v>
      </c>
      <c r="O12" s="48">
        <v>0</v>
      </c>
      <c r="P12" s="48">
        <v>0</v>
      </c>
      <c r="Q12" s="48">
        <v>0</v>
      </c>
      <c r="R12" s="48">
        <v>0</v>
      </c>
      <c r="S12" s="48">
        <v>0</v>
      </c>
      <c r="T12" s="48">
        <v>0</v>
      </c>
      <c r="U12" s="48">
        <v>0</v>
      </c>
      <c r="V12" s="48">
        <v>0</v>
      </c>
      <c r="W12" s="48">
        <v>0</v>
      </c>
      <c r="X12" s="71">
        <v>79.751999999999995</v>
      </c>
      <c r="Y12" s="71">
        <v>79.751999999999995</v>
      </c>
      <c r="Z12" s="71">
        <v>79.751999999999995</v>
      </c>
      <c r="AA12" s="47" t="s">
        <v>199</v>
      </c>
      <c r="AB12" s="47" t="s">
        <v>199</v>
      </c>
      <c r="AC12" s="47" t="s">
        <v>199</v>
      </c>
      <c r="AD12" s="47" t="s">
        <v>340</v>
      </c>
      <c r="AE12" s="49" t="s">
        <v>341</v>
      </c>
      <c r="AF12" s="51">
        <v>79.751999999999995</v>
      </c>
      <c r="AG12" s="51">
        <v>79.751999999999995</v>
      </c>
      <c r="AH12" s="48" t="s">
        <v>199</v>
      </c>
      <c r="AI12" s="47" t="s">
        <v>201</v>
      </c>
    </row>
    <row r="13" spans="1:35" x14ac:dyDescent="0.45">
      <c r="A13" s="47">
        <v>12</v>
      </c>
      <c r="B13" s="47" t="s">
        <v>32</v>
      </c>
      <c r="C13" s="47" t="s">
        <v>338</v>
      </c>
      <c r="D13" s="47">
        <v>20243141098</v>
      </c>
      <c r="E13" s="47" t="s">
        <v>360</v>
      </c>
      <c r="F13" s="47" t="s">
        <v>36</v>
      </c>
      <c r="G13" s="47" t="s">
        <v>196</v>
      </c>
      <c r="H13" s="47" t="s">
        <v>197</v>
      </c>
      <c r="I13" s="47" t="s">
        <v>198</v>
      </c>
      <c r="J13" s="47">
        <v>395</v>
      </c>
      <c r="K13" s="47">
        <v>81.96</v>
      </c>
      <c r="L13" s="71">
        <f>J13*0.2*0.8+K13*0.2</f>
        <v>79.591999999999999</v>
      </c>
      <c r="M13" s="51">
        <v>79.591999999999999</v>
      </c>
      <c r="N13" s="51">
        <v>79.591999999999999</v>
      </c>
      <c r="O13" s="48">
        <v>0</v>
      </c>
      <c r="P13" s="48">
        <v>0</v>
      </c>
      <c r="Q13" s="48">
        <v>0</v>
      </c>
      <c r="R13" s="47">
        <v>0</v>
      </c>
      <c r="S13" s="47">
        <v>0</v>
      </c>
      <c r="T13" s="47">
        <v>0</v>
      </c>
      <c r="U13" s="48">
        <v>0</v>
      </c>
      <c r="V13" s="48">
        <v>0</v>
      </c>
      <c r="W13" s="48">
        <v>0</v>
      </c>
      <c r="X13" s="51">
        <v>79.591999999999999</v>
      </c>
      <c r="Y13" s="51">
        <v>79.591999999999999</v>
      </c>
      <c r="Z13" s="51">
        <v>79.591999999999999</v>
      </c>
      <c r="AA13" s="47" t="s">
        <v>361</v>
      </c>
      <c r="AB13" s="47" t="s">
        <v>361</v>
      </c>
      <c r="AC13" s="47" t="s">
        <v>361</v>
      </c>
      <c r="AD13" s="47" t="s">
        <v>350</v>
      </c>
      <c r="AE13" s="49" t="s">
        <v>341</v>
      </c>
      <c r="AF13" s="51">
        <v>79.591999999999999</v>
      </c>
      <c r="AG13" s="51">
        <v>79.591999999999999</v>
      </c>
      <c r="AH13" s="48" t="s">
        <v>199</v>
      </c>
      <c r="AI13" s="47" t="s">
        <v>201</v>
      </c>
    </row>
    <row r="14" spans="1:35" x14ac:dyDescent="0.45">
      <c r="A14" s="47">
        <v>13</v>
      </c>
      <c r="B14" s="47" t="s">
        <v>32</v>
      </c>
      <c r="C14" s="47" t="s">
        <v>486</v>
      </c>
      <c r="D14" s="47">
        <v>20243141086</v>
      </c>
      <c r="E14" s="47" t="s">
        <v>523</v>
      </c>
      <c r="F14" s="47" t="s">
        <v>36</v>
      </c>
      <c r="G14" s="47" t="s">
        <v>196</v>
      </c>
      <c r="H14" s="47" t="s">
        <v>197</v>
      </c>
      <c r="I14" s="47" t="s">
        <v>198</v>
      </c>
      <c r="J14" s="47">
        <v>386</v>
      </c>
      <c r="K14" s="47">
        <v>88.94</v>
      </c>
      <c r="L14" s="47">
        <v>79.548000000000002</v>
      </c>
      <c r="M14" s="47">
        <v>79.55</v>
      </c>
      <c r="N14" s="47">
        <v>79.55</v>
      </c>
      <c r="O14" s="47">
        <v>0</v>
      </c>
      <c r="P14" s="47">
        <v>0</v>
      </c>
      <c r="Q14" s="47">
        <v>0</v>
      </c>
      <c r="R14" s="47" t="s">
        <v>524</v>
      </c>
      <c r="S14" s="47">
        <v>0</v>
      </c>
      <c r="T14" s="47">
        <v>0</v>
      </c>
      <c r="U14" s="47">
        <v>0</v>
      </c>
      <c r="V14" s="47">
        <v>0</v>
      </c>
      <c r="W14" s="47">
        <v>0</v>
      </c>
      <c r="X14" s="47">
        <v>80.548000000000002</v>
      </c>
      <c r="Y14" s="47">
        <v>79.55</v>
      </c>
      <c r="Z14" s="47">
        <v>79.55</v>
      </c>
      <c r="AA14" s="47" t="s">
        <v>199</v>
      </c>
      <c r="AB14" s="47" t="s">
        <v>525</v>
      </c>
      <c r="AC14" s="47" t="s">
        <v>525</v>
      </c>
      <c r="AD14" s="47" t="s">
        <v>423</v>
      </c>
      <c r="AE14" s="47" t="s">
        <v>489</v>
      </c>
      <c r="AF14" s="47">
        <v>79.55</v>
      </c>
      <c r="AG14" s="47">
        <v>79.55</v>
      </c>
      <c r="AH14" s="47" t="s">
        <v>525</v>
      </c>
      <c r="AI14" s="47" t="s">
        <v>399</v>
      </c>
    </row>
    <row r="15" spans="1:35" x14ac:dyDescent="0.45">
      <c r="A15" s="47">
        <v>14</v>
      </c>
      <c r="B15" s="49" t="s">
        <v>32</v>
      </c>
      <c r="C15" s="49" t="s">
        <v>254</v>
      </c>
      <c r="D15" s="49">
        <v>20243141029</v>
      </c>
      <c r="E15" s="49" t="s">
        <v>330</v>
      </c>
      <c r="F15" s="49" t="s">
        <v>36</v>
      </c>
      <c r="G15" s="49" t="s">
        <v>196</v>
      </c>
      <c r="H15" s="49" t="s">
        <v>197</v>
      </c>
      <c r="I15" s="49" t="s">
        <v>198</v>
      </c>
      <c r="J15" s="49">
        <v>376</v>
      </c>
      <c r="K15" s="49">
        <v>86.58</v>
      </c>
      <c r="L15" s="49">
        <v>77.475999999999999</v>
      </c>
      <c r="M15" s="50">
        <v>77.475999999999999</v>
      </c>
      <c r="N15" s="50">
        <v>77.475999999999999</v>
      </c>
      <c r="O15" s="49"/>
      <c r="P15" s="49"/>
      <c r="Q15" s="49"/>
      <c r="R15" s="49" t="s">
        <v>294</v>
      </c>
      <c r="S15" s="49" t="s">
        <v>294</v>
      </c>
      <c r="T15" s="49" t="s">
        <v>294</v>
      </c>
      <c r="U15" s="49"/>
      <c r="V15" s="49"/>
      <c r="W15" s="49"/>
      <c r="X15" s="49">
        <v>79.475999999999999</v>
      </c>
      <c r="Y15" s="69">
        <v>79.48</v>
      </c>
      <c r="Z15" s="69">
        <v>79.48</v>
      </c>
      <c r="AA15" s="49"/>
      <c r="AB15" s="49"/>
      <c r="AC15" s="49"/>
      <c r="AD15" s="49" t="s">
        <v>43</v>
      </c>
      <c r="AE15" s="49" t="s">
        <v>234</v>
      </c>
      <c r="AF15" s="69">
        <v>79.48</v>
      </c>
      <c r="AG15" s="69">
        <v>79.48</v>
      </c>
      <c r="AH15" s="47"/>
      <c r="AI15" s="48" t="s">
        <v>257</v>
      </c>
    </row>
    <row r="16" spans="1:35" x14ac:dyDescent="0.45">
      <c r="A16" s="47">
        <v>15</v>
      </c>
      <c r="B16" s="49" t="s">
        <v>32</v>
      </c>
      <c r="C16" s="49" t="s">
        <v>254</v>
      </c>
      <c r="D16" s="49">
        <v>20243141087</v>
      </c>
      <c r="E16" s="49" t="s">
        <v>334</v>
      </c>
      <c r="F16" s="49" t="s">
        <v>36</v>
      </c>
      <c r="G16" s="49" t="s">
        <v>196</v>
      </c>
      <c r="H16" s="49" t="s">
        <v>197</v>
      </c>
      <c r="I16" s="49" t="s">
        <v>198</v>
      </c>
      <c r="J16" s="49">
        <v>387</v>
      </c>
      <c r="K16" s="49">
        <v>87.64</v>
      </c>
      <c r="L16" s="49">
        <v>79.447999999999993</v>
      </c>
      <c r="M16" s="50">
        <v>79.448000000000008</v>
      </c>
      <c r="N16" s="50">
        <v>79.447999999999993</v>
      </c>
      <c r="O16" s="49"/>
      <c r="P16" s="49"/>
      <c r="Q16" s="49"/>
      <c r="R16" s="49"/>
      <c r="S16" s="49"/>
      <c r="T16" s="49"/>
      <c r="U16" s="49"/>
      <c r="V16" s="49"/>
      <c r="W16" s="49"/>
      <c r="X16" s="49">
        <v>79.447999999999993</v>
      </c>
      <c r="Y16" s="69">
        <v>79.447999999999993</v>
      </c>
      <c r="Z16" s="69">
        <v>79.447999999999993</v>
      </c>
      <c r="AA16" s="49"/>
      <c r="AB16" s="49"/>
      <c r="AC16" s="49"/>
      <c r="AD16" s="49" t="s">
        <v>85</v>
      </c>
      <c r="AE16" s="49" t="s">
        <v>234</v>
      </c>
      <c r="AF16" s="69">
        <v>79.447999999999993</v>
      </c>
      <c r="AG16" s="69">
        <v>79.447999999999993</v>
      </c>
      <c r="AH16" s="47"/>
      <c r="AI16" s="48" t="s">
        <v>257</v>
      </c>
    </row>
    <row r="17" spans="1:35" x14ac:dyDescent="0.45">
      <c r="A17" s="47">
        <v>16</v>
      </c>
      <c r="B17" s="47" t="s">
        <v>32</v>
      </c>
      <c r="C17" s="47" t="s">
        <v>395</v>
      </c>
      <c r="D17" s="47">
        <v>20243141015</v>
      </c>
      <c r="E17" s="47" t="s">
        <v>454</v>
      </c>
      <c r="F17" s="47" t="s">
        <v>36</v>
      </c>
      <c r="G17" s="47" t="s">
        <v>196</v>
      </c>
      <c r="H17" s="47" t="s">
        <v>197</v>
      </c>
      <c r="I17" s="47" t="s">
        <v>198</v>
      </c>
      <c r="J17" s="47">
        <v>369</v>
      </c>
      <c r="K17" s="47">
        <v>85.28</v>
      </c>
      <c r="L17" s="47">
        <v>76.096000000000004</v>
      </c>
      <c r="M17" s="47">
        <v>76.096000000000004</v>
      </c>
      <c r="N17" s="47">
        <v>76.096000000000004</v>
      </c>
      <c r="O17" s="47" t="s">
        <v>455</v>
      </c>
      <c r="P17" s="47"/>
      <c r="Q17" s="47"/>
      <c r="R17" s="47"/>
      <c r="S17" s="47"/>
      <c r="T17" s="47"/>
      <c r="U17" s="47"/>
      <c r="V17" s="47"/>
      <c r="W17" s="47"/>
      <c r="X17" s="47">
        <v>79.096000000000004</v>
      </c>
      <c r="Y17" s="47">
        <v>79.096000000000004</v>
      </c>
      <c r="Z17" s="47">
        <v>79.096000000000004</v>
      </c>
      <c r="AA17" s="47"/>
      <c r="AB17" s="47"/>
      <c r="AC17" s="47"/>
      <c r="AD17" s="47" t="s">
        <v>424</v>
      </c>
      <c r="AE17" s="47" t="s">
        <v>399</v>
      </c>
      <c r="AF17" s="51">
        <v>79.096000000000004</v>
      </c>
      <c r="AG17" s="51">
        <v>79.096000000000004</v>
      </c>
      <c r="AH17" s="47"/>
      <c r="AI17" s="47" t="s">
        <v>400</v>
      </c>
    </row>
    <row r="18" spans="1:35" x14ac:dyDescent="0.45">
      <c r="A18" s="47">
        <v>17</v>
      </c>
      <c r="B18" s="47" t="s">
        <v>32</v>
      </c>
      <c r="C18" s="47" t="s">
        <v>585</v>
      </c>
      <c r="D18" s="95">
        <v>20243141046</v>
      </c>
      <c r="E18" s="47" t="s">
        <v>600</v>
      </c>
      <c r="F18" s="47" t="s">
        <v>36</v>
      </c>
      <c r="G18" s="47" t="s">
        <v>196</v>
      </c>
      <c r="H18" s="47" t="s">
        <v>197</v>
      </c>
      <c r="I18" s="47" t="s">
        <v>198</v>
      </c>
      <c r="J18" s="47">
        <v>373</v>
      </c>
      <c r="K18" s="47">
        <v>85.76</v>
      </c>
      <c r="L18" s="47">
        <v>76.831999999999994</v>
      </c>
      <c r="M18" s="51">
        <v>76.831999999999994</v>
      </c>
      <c r="N18" s="51">
        <v>76.831999999999994</v>
      </c>
      <c r="O18" s="47"/>
      <c r="P18" s="47"/>
      <c r="Q18" s="47"/>
      <c r="R18" s="47" t="s">
        <v>601</v>
      </c>
      <c r="S18" s="47">
        <v>2</v>
      </c>
      <c r="T18" s="47">
        <v>2</v>
      </c>
      <c r="U18" s="47"/>
      <c r="V18" s="47"/>
      <c r="W18" s="47"/>
      <c r="X18" s="51">
        <v>78.831999999999994</v>
      </c>
      <c r="Y18" s="51">
        <v>78.831999999999994</v>
      </c>
      <c r="Z18" s="51">
        <v>78.831999999999994</v>
      </c>
      <c r="AA18" s="47"/>
      <c r="AB18" s="47"/>
      <c r="AC18" s="47"/>
      <c r="AD18" s="47" t="s">
        <v>280</v>
      </c>
      <c r="AE18" s="47" t="s">
        <v>400</v>
      </c>
      <c r="AF18" s="51">
        <v>78.831999999999994</v>
      </c>
      <c r="AG18" s="51">
        <v>78.831999999999994</v>
      </c>
      <c r="AH18" s="47"/>
      <c r="AI18" s="47" t="s">
        <v>587</v>
      </c>
    </row>
    <row r="19" spans="1:35" x14ac:dyDescent="0.45">
      <c r="A19" s="47">
        <v>18</v>
      </c>
      <c r="B19" s="47" t="s">
        <v>32</v>
      </c>
      <c r="C19" s="47" t="s">
        <v>395</v>
      </c>
      <c r="D19" s="47">
        <v>20243141068</v>
      </c>
      <c r="E19" s="47" t="s">
        <v>453</v>
      </c>
      <c r="F19" s="47" t="s">
        <v>36</v>
      </c>
      <c r="G19" s="47" t="s">
        <v>196</v>
      </c>
      <c r="H19" s="47" t="s">
        <v>197</v>
      </c>
      <c r="I19" s="47" t="s">
        <v>198</v>
      </c>
      <c r="J19" s="47">
        <v>383</v>
      </c>
      <c r="K19" s="47">
        <v>87.52</v>
      </c>
      <c r="L19" s="47">
        <v>78.784000000000006</v>
      </c>
      <c r="M19" s="47">
        <v>78.784000000000006</v>
      </c>
      <c r="N19" s="47">
        <v>78.784000000000006</v>
      </c>
      <c r="O19" s="47"/>
      <c r="P19" s="47"/>
      <c r="Q19" s="47"/>
      <c r="R19" s="47"/>
      <c r="S19" s="47"/>
      <c r="T19" s="47"/>
      <c r="U19" s="47"/>
      <c r="V19" s="47"/>
      <c r="W19" s="47"/>
      <c r="X19" s="47">
        <v>78.784000000000006</v>
      </c>
      <c r="Y19" s="47">
        <v>78.784000000000006</v>
      </c>
      <c r="Z19" s="47">
        <v>78.784000000000006</v>
      </c>
      <c r="AA19" s="47"/>
      <c r="AB19" s="47"/>
      <c r="AC19" s="47"/>
      <c r="AD19" s="47" t="s">
        <v>398</v>
      </c>
      <c r="AE19" s="47" t="s">
        <v>399</v>
      </c>
      <c r="AF19" s="51">
        <v>78.784000000000006</v>
      </c>
      <c r="AG19" s="51">
        <v>78.784000000000006</v>
      </c>
      <c r="AH19" s="47"/>
      <c r="AI19" s="47" t="s">
        <v>400</v>
      </c>
    </row>
    <row r="20" spans="1:35" x14ac:dyDescent="0.45">
      <c r="A20" s="47">
        <v>19</v>
      </c>
      <c r="B20" s="49" t="s">
        <v>32</v>
      </c>
      <c r="C20" s="49" t="s">
        <v>254</v>
      </c>
      <c r="D20" s="49">
        <v>20243141094</v>
      </c>
      <c r="E20" s="49" t="s">
        <v>329</v>
      </c>
      <c r="F20" s="49" t="s">
        <v>36</v>
      </c>
      <c r="G20" s="49" t="s">
        <v>196</v>
      </c>
      <c r="H20" s="49"/>
      <c r="I20" s="49" t="s">
        <v>198</v>
      </c>
      <c r="J20" s="49">
        <v>385</v>
      </c>
      <c r="K20" s="49">
        <v>85.78</v>
      </c>
      <c r="L20" s="49">
        <v>78.756</v>
      </c>
      <c r="M20" s="50">
        <v>78.756</v>
      </c>
      <c r="N20" s="50">
        <v>78.756</v>
      </c>
      <c r="O20" s="49"/>
      <c r="P20" s="49"/>
      <c r="Q20" s="49"/>
      <c r="R20" s="49"/>
      <c r="S20" s="49"/>
      <c r="T20" s="49"/>
      <c r="U20" s="49"/>
      <c r="V20" s="49"/>
      <c r="W20" s="49"/>
      <c r="X20" s="49">
        <v>78.756</v>
      </c>
      <c r="Y20" s="69">
        <v>78.756</v>
      </c>
      <c r="Z20" s="69">
        <v>78.756</v>
      </c>
      <c r="AA20" s="50"/>
      <c r="AB20" s="49"/>
      <c r="AC20" s="49"/>
      <c r="AD20" s="49" t="s">
        <v>170</v>
      </c>
      <c r="AE20" s="49" t="s">
        <v>234</v>
      </c>
      <c r="AF20" s="69">
        <v>78.756</v>
      </c>
      <c r="AG20" s="69">
        <v>78.756</v>
      </c>
      <c r="AH20" s="47"/>
      <c r="AI20" s="48" t="s">
        <v>257</v>
      </c>
    </row>
    <row r="21" spans="1:35" x14ac:dyDescent="0.45">
      <c r="A21" s="47">
        <v>20</v>
      </c>
      <c r="B21" s="47" t="s">
        <v>32</v>
      </c>
      <c r="C21" s="47" t="s">
        <v>395</v>
      </c>
      <c r="D21" s="47">
        <v>20243141097</v>
      </c>
      <c r="E21" s="47" t="s">
        <v>451</v>
      </c>
      <c r="F21" s="47" t="s">
        <v>36</v>
      </c>
      <c r="G21" s="47" t="s">
        <v>196</v>
      </c>
      <c r="H21" s="47" t="s">
        <v>197</v>
      </c>
      <c r="I21" s="47" t="s">
        <v>198</v>
      </c>
      <c r="J21" s="47">
        <v>381</v>
      </c>
      <c r="K21" s="47">
        <v>86.74</v>
      </c>
      <c r="L21" s="47">
        <f>J21*0.2*0.8+K21*0.2</f>
        <v>78.308000000000007</v>
      </c>
      <c r="M21" s="47">
        <v>78.308000000000007</v>
      </c>
      <c r="N21" s="47">
        <v>78.308000000000007</v>
      </c>
      <c r="O21" s="47"/>
      <c r="P21" s="47"/>
      <c r="Q21" s="47"/>
      <c r="R21" s="47"/>
      <c r="S21" s="47"/>
      <c r="T21" s="47"/>
      <c r="U21" s="47"/>
      <c r="V21" s="47"/>
      <c r="W21" s="47"/>
      <c r="X21" s="47">
        <v>78.308000000000007</v>
      </c>
      <c r="Y21" s="47">
        <v>78.308000000000007</v>
      </c>
      <c r="Z21" s="47">
        <v>78.308000000000007</v>
      </c>
      <c r="AA21" s="47"/>
      <c r="AB21" s="47"/>
      <c r="AC21" s="47"/>
      <c r="AD21" s="47" t="s">
        <v>94</v>
      </c>
      <c r="AE21" s="47" t="s">
        <v>399</v>
      </c>
      <c r="AF21" s="51">
        <v>78.308000000000007</v>
      </c>
      <c r="AG21" s="51">
        <v>78.308000000000007</v>
      </c>
      <c r="AH21" s="47"/>
      <c r="AI21" s="47" t="s">
        <v>400</v>
      </c>
    </row>
    <row r="22" spans="1:35" x14ac:dyDescent="0.45">
      <c r="A22" s="47">
        <v>21</v>
      </c>
      <c r="B22" s="47" t="s">
        <v>32</v>
      </c>
      <c r="C22" s="47" t="s">
        <v>338</v>
      </c>
      <c r="D22" s="47" t="s">
        <v>356</v>
      </c>
      <c r="E22" s="47" t="s">
        <v>357</v>
      </c>
      <c r="F22" s="47" t="s">
        <v>36</v>
      </c>
      <c r="G22" s="47" t="s">
        <v>196</v>
      </c>
      <c r="H22" s="47" t="s">
        <v>197</v>
      </c>
      <c r="I22" s="47" t="s">
        <v>198</v>
      </c>
      <c r="J22" s="47">
        <v>380</v>
      </c>
      <c r="K22" s="47">
        <v>87.22</v>
      </c>
      <c r="L22" s="71">
        <f>J22*0.2*0.8+K22*0.2</f>
        <v>78.244</v>
      </c>
      <c r="M22" s="51">
        <v>78.244</v>
      </c>
      <c r="N22" s="51">
        <v>78.244</v>
      </c>
      <c r="O22" s="48">
        <v>0</v>
      </c>
      <c r="P22" s="48">
        <v>0</v>
      </c>
      <c r="Q22" s="48">
        <v>0</v>
      </c>
      <c r="R22" s="47">
        <v>0</v>
      </c>
      <c r="S22" s="47">
        <v>0</v>
      </c>
      <c r="T22" s="47">
        <v>0</v>
      </c>
      <c r="U22" s="48">
        <v>0</v>
      </c>
      <c r="V22" s="48">
        <v>0</v>
      </c>
      <c r="W22" s="48">
        <v>0</v>
      </c>
      <c r="X22" s="51">
        <v>78.244</v>
      </c>
      <c r="Y22" s="51">
        <v>78.244</v>
      </c>
      <c r="Z22" s="51">
        <v>78.244</v>
      </c>
      <c r="AA22" s="47" t="s">
        <v>199</v>
      </c>
      <c r="AB22" s="47" t="s">
        <v>199</v>
      </c>
      <c r="AC22" s="47" t="s">
        <v>199</v>
      </c>
      <c r="AD22" s="47" t="s">
        <v>358</v>
      </c>
      <c r="AE22" s="49" t="s">
        <v>341</v>
      </c>
      <c r="AF22" s="51">
        <v>78.244</v>
      </c>
      <c r="AG22" s="51">
        <v>78.244</v>
      </c>
      <c r="AH22" s="48" t="s">
        <v>199</v>
      </c>
      <c r="AI22" s="47" t="s">
        <v>201</v>
      </c>
    </row>
    <row r="23" spans="1:35" x14ac:dyDescent="0.45">
      <c r="A23" s="72">
        <v>22</v>
      </c>
      <c r="B23" s="72" t="s">
        <v>32</v>
      </c>
      <c r="C23" s="72" t="s">
        <v>395</v>
      </c>
      <c r="D23" s="72">
        <v>20243141011</v>
      </c>
      <c r="E23" s="72" t="s">
        <v>447</v>
      </c>
      <c r="F23" s="72" t="s">
        <v>36</v>
      </c>
      <c r="G23" s="72" t="s">
        <v>196</v>
      </c>
      <c r="H23" s="72" t="s">
        <v>197</v>
      </c>
      <c r="I23" s="72" t="s">
        <v>198</v>
      </c>
      <c r="J23" s="72">
        <v>374</v>
      </c>
      <c r="K23" s="72">
        <v>76.5</v>
      </c>
      <c r="L23" s="72">
        <v>75.14</v>
      </c>
      <c r="M23" s="72">
        <v>75.14</v>
      </c>
      <c r="N23" s="72">
        <v>75.14</v>
      </c>
      <c r="O23" s="72" t="s">
        <v>448</v>
      </c>
      <c r="P23" s="72"/>
      <c r="Q23" s="72"/>
      <c r="R23" s="72"/>
      <c r="S23" s="72"/>
      <c r="T23" s="72"/>
      <c r="U23" s="72"/>
      <c r="V23" s="72"/>
      <c r="W23" s="72"/>
      <c r="X23" s="72">
        <v>78.14</v>
      </c>
      <c r="Y23" s="72">
        <v>78.14</v>
      </c>
      <c r="Z23" s="72">
        <v>78.14</v>
      </c>
      <c r="AA23" s="72"/>
      <c r="AB23" s="72"/>
      <c r="AC23" s="72"/>
      <c r="AD23" s="72" t="s">
        <v>410</v>
      </c>
      <c r="AE23" s="72" t="s">
        <v>399</v>
      </c>
      <c r="AF23" s="77">
        <v>78.14</v>
      </c>
      <c r="AG23" s="77">
        <v>78.14</v>
      </c>
      <c r="AH23" s="72"/>
      <c r="AI23" s="72" t="s">
        <v>400</v>
      </c>
    </row>
    <row r="24" spans="1:35" x14ac:dyDescent="0.45">
      <c r="A24" s="72">
        <v>23</v>
      </c>
      <c r="B24" s="72" t="s">
        <v>32</v>
      </c>
      <c r="C24" s="73" t="s">
        <v>667</v>
      </c>
      <c r="D24" s="72">
        <v>20243141055</v>
      </c>
      <c r="E24" s="72" t="s">
        <v>463</v>
      </c>
      <c r="F24" s="72" t="s">
        <v>47</v>
      </c>
      <c r="G24" s="73" t="s">
        <v>196</v>
      </c>
      <c r="H24" s="72" t="s">
        <v>197</v>
      </c>
      <c r="I24" s="72" t="s">
        <v>198</v>
      </c>
      <c r="J24" s="72">
        <v>379</v>
      </c>
      <c r="K24" s="72">
        <v>87</v>
      </c>
      <c r="L24" s="72">
        <v>78.02</v>
      </c>
      <c r="M24" s="74">
        <f>(J24*0.8)*0.2+K24*0.2</f>
        <v>78.040000000000006</v>
      </c>
      <c r="N24" s="74">
        <f>(J24*0.8)*0.2+K24*0.2</f>
        <v>78.040000000000006</v>
      </c>
      <c r="O24" s="72"/>
      <c r="P24" s="73">
        <v>0</v>
      </c>
      <c r="Q24" s="73">
        <v>0</v>
      </c>
      <c r="R24" s="75"/>
      <c r="S24" s="72">
        <v>0</v>
      </c>
      <c r="T24" s="72">
        <v>0</v>
      </c>
      <c r="U24" s="72"/>
      <c r="V24" s="72">
        <v>0</v>
      </c>
      <c r="W24" s="72">
        <v>0</v>
      </c>
      <c r="X24" s="72">
        <v>78.02</v>
      </c>
      <c r="Y24" s="74">
        <v>78.040000000000006</v>
      </c>
      <c r="Z24" s="74">
        <v>78.040000000000006</v>
      </c>
      <c r="AA24" s="72"/>
      <c r="AB24" s="72"/>
      <c r="AC24" s="72"/>
      <c r="AD24" s="72" t="s">
        <v>464</v>
      </c>
      <c r="AE24" s="72" t="s">
        <v>202</v>
      </c>
      <c r="AF24" s="74">
        <v>78.040000000000006</v>
      </c>
      <c r="AG24" s="74">
        <v>78.040000000000006</v>
      </c>
      <c r="AH24" s="72"/>
      <c r="AI24" s="72" t="s">
        <v>234</v>
      </c>
    </row>
    <row r="25" spans="1:35" x14ac:dyDescent="0.45">
      <c r="A25" s="72">
        <v>24</v>
      </c>
      <c r="B25" s="72" t="s">
        <v>32</v>
      </c>
      <c r="C25" s="72" t="s">
        <v>338</v>
      </c>
      <c r="D25" s="72">
        <v>20243141049</v>
      </c>
      <c r="E25" s="72" t="s">
        <v>347</v>
      </c>
      <c r="F25" s="72" t="s">
        <v>36</v>
      </c>
      <c r="G25" s="72" t="s">
        <v>196</v>
      </c>
      <c r="H25" s="72" t="s">
        <v>197</v>
      </c>
      <c r="I25" s="72" t="s">
        <v>198</v>
      </c>
      <c r="J25" s="72">
        <v>379</v>
      </c>
      <c r="K25" s="72">
        <v>86.62</v>
      </c>
      <c r="L25" s="76">
        <f>J25*0.2*0.8+K25*0.2</f>
        <v>77.963999999999999</v>
      </c>
      <c r="M25" s="77">
        <v>77.963999999999999</v>
      </c>
      <c r="N25" s="77">
        <v>77.963999999999999</v>
      </c>
      <c r="O25" s="73">
        <v>0</v>
      </c>
      <c r="P25" s="73">
        <v>0</v>
      </c>
      <c r="Q25" s="73">
        <v>0</v>
      </c>
      <c r="R25" s="72">
        <v>0</v>
      </c>
      <c r="S25" s="72">
        <v>0</v>
      </c>
      <c r="T25" s="72">
        <v>0</v>
      </c>
      <c r="U25" s="73">
        <v>0</v>
      </c>
      <c r="V25" s="73">
        <v>0</v>
      </c>
      <c r="W25" s="73">
        <v>0</v>
      </c>
      <c r="X25" s="77">
        <v>77.963999999999999</v>
      </c>
      <c r="Y25" s="77">
        <v>77.963999999999999</v>
      </c>
      <c r="Z25" s="77">
        <v>77.963999999999999</v>
      </c>
      <c r="AA25" s="72" t="s">
        <v>199</v>
      </c>
      <c r="AB25" s="72" t="s">
        <v>199</v>
      </c>
      <c r="AC25" s="72" t="s">
        <v>199</v>
      </c>
      <c r="AD25" s="72" t="s">
        <v>120</v>
      </c>
      <c r="AE25" s="78" t="s">
        <v>341</v>
      </c>
      <c r="AF25" s="77">
        <v>77.963999999999999</v>
      </c>
      <c r="AG25" s="77">
        <v>77.963999999999999</v>
      </c>
      <c r="AH25" s="73" t="s">
        <v>199</v>
      </c>
      <c r="AI25" s="72" t="s">
        <v>201</v>
      </c>
    </row>
    <row r="26" spans="1:35" x14ac:dyDescent="0.45">
      <c r="A26" s="72">
        <v>25</v>
      </c>
      <c r="B26" s="72" t="s">
        <v>32</v>
      </c>
      <c r="C26" s="72" t="s">
        <v>338</v>
      </c>
      <c r="D26" s="72">
        <v>20243141091</v>
      </c>
      <c r="E26" s="72" t="s">
        <v>359</v>
      </c>
      <c r="F26" s="72" t="s">
        <v>47</v>
      </c>
      <c r="G26" s="72" t="s">
        <v>196</v>
      </c>
      <c r="H26" s="72" t="s">
        <v>197</v>
      </c>
      <c r="I26" s="72" t="s">
        <v>198</v>
      </c>
      <c r="J26" s="72">
        <v>384</v>
      </c>
      <c r="K26" s="72">
        <v>81.98</v>
      </c>
      <c r="L26" s="76">
        <f>J26*0.2*0.8+K26*0.2</f>
        <v>77.836000000000013</v>
      </c>
      <c r="M26" s="77">
        <v>77.835999999999999</v>
      </c>
      <c r="N26" s="77">
        <v>77.835999999999999</v>
      </c>
      <c r="O26" s="72">
        <v>0</v>
      </c>
      <c r="P26" s="72">
        <v>0</v>
      </c>
      <c r="Q26" s="72">
        <v>0</v>
      </c>
      <c r="R26" s="72">
        <v>0</v>
      </c>
      <c r="S26" s="72">
        <v>0</v>
      </c>
      <c r="T26" s="72">
        <v>0</v>
      </c>
      <c r="U26" s="72">
        <v>0</v>
      </c>
      <c r="V26" s="72">
        <v>0</v>
      </c>
      <c r="W26" s="72">
        <v>0</v>
      </c>
      <c r="X26" s="77">
        <v>77.835999999999999</v>
      </c>
      <c r="Y26" s="77">
        <v>77.835999999999999</v>
      </c>
      <c r="Z26" s="77">
        <v>77.835999999999999</v>
      </c>
      <c r="AA26" s="72" t="s">
        <v>199</v>
      </c>
      <c r="AB26" s="72" t="s">
        <v>199</v>
      </c>
      <c r="AC26" s="72" t="s">
        <v>199</v>
      </c>
      <c r="AD26" s="72" t="s">
        <v>358</v>
      </c>
      <c r="AE26" s="78" t="s">
        <v>341</v>
      </c>
      <c r="AF26" s="77">
        <v>77.835999999999999</v>
      </c>
      <c r="AG26" s="77">
        <v>77.835999999999999</v>
      </c>
      <c r="AH26" s="73" t="s">
        <v>199</v>
      </c>
      <c r="AI26" s="72" t="s">
        <v>201</v>
      </c>
    </row>
    <row r="27" spans="1:35" x14ac:dyDescent="0.45">
      <c r="A27" s="72">
        <v>26</v>
      </c>
      <c r="B27" s="72" t="s">
        <v>32</v>
      </c>
      <c r="C27" s="72" t="s">
        <v>338</v>
      </c>
      <c r="D27" s="72">
        <v>20243141028</v>
      </c>
      <c r="E27" s="72" t="s">
        <v>345</v>
      </c>
      <c r="F27" s="72" t="s">
        <v>36</v>
      </c>
      <c r="G27" s="72" t="s">
        <v>196</v>
      </c>
      <c r="H27" s="72" t="s">
        <v>197</v>
      </c>
      <c r="I27" s="72" t="s">
        <v>198</v>
      </c>
      <c r="J27" s="72">
        <v>362</v>
      </c>
      <c r="K27" s="72">
        <v>90.88</v>
      </c>
      <c r="L27" s="76">
        <f>J27*0.2*0.8+K27*0.2</f>
        <v>76.096000000000004</v>
      </c>
      <c r="M27" s="77">
        <v>76.096000000000004</v>
      </c>
      <c r="N27" s="77">
        <v>76.096000000000004</v>
      </c>
      <c r="O27" s="72">
        <v>0</v>
      </c>
      <c r="P27" s="72">
        <v>0</v>
      </c>
      <c r="Q27" s="72">
        <v>0</v>
      </c>
      <c r="R27" s="72">
        <v>1.5</v>
      </c>
      <c r="S27" s="72">
        <v>1.5</v>
      </c>
      <c r="T27" s="72">
        <v>1.5</v>
      </c>
      <c r="U27" s="72">
        <v>0</v>
      </c>
      <c r="V27" s="72">
        <v>0</v>
      </c>
      <c r="W27" s="72">
        <v>0</v>
      </c>
      <c r="X27" s="77">
        <v>77.596000000000004</v>
      </c>
      <c r="Y27" s="77">
        <v>77.596000000000004</v>
      </c>
      <c r="Z27" s="77">
        <v>77.596000000000004</v>
      </c>
      <c r="AA27" s="72" t="s">
        <v>199</v>
      </c>
      <c r="AB27" s="72" t="s">
        <v>199</v>
      </c>
      <c r="AC27" s="72" t="s">
        <v>199</v>
      </c>
      <c r="AD27" s="72" t="s">
        <v>346</v>
      </c>
      <c r="AE27" s="78" t="s">
        <v>341</v>
      </c>
      <c r="AF27" s="77">
        <v>77.599999999999994</v>
      </c>
      <c r="AG27" s="77">
        <v>77.599999999999994</v>
      </c>
      <c r="AH27" s="73" t="s">
        <v>199</v>
      </c>
      <c r="AI27" s="72" t="s">
        <v>201</v>
      </c>
    </row>
    <row r="28" spans="1:35" x14ac:dyDescent="0.45">
      <c r="A28" s="72">
        <v>27</v>
      </c>
      <c r="B28" s="72" t="s">
        <v>32</v>
      </c>
      <c r="C28" s="73" t="s">
        <v>479</v>
      </c>
      <c r="D28" s="72">
        <v>20243141002</v>
      </c>
      <c r="E28" s="72" t="s">
        <v>622</v>
      </c>
      <c r="F28" s="72" t="s">
        <v>36</v>
      </c>
      <c r="G28" s="73" t="s">
        <v>196</v>
      </c>
      <c r="H28" s="72" t="s">
        <v>197</v>
      </c>
      <c r="I28" s="72" t="s">
        <v>198</v>
      </c>
      <c r="J28" s="72">
        <v>375</v>
      </c>
      <c r="K28" s="72">
        <v>87.68</v>
      </c>
      <c r="L28" s="72">
        <v>77.536000000000001</v>
      </c>
      <c r="M28" s="74">
        <v>77.536000000000001</v>
      </c>
      <c r="N28" s="74">
        <v>77.536000000000001</v>
      </c>
      <c r="O28" s="72" t="s">
        <v>199</v>
      </c>
      <c r="P28" s="73">
        <v>0</v>
      </c>
      <c r="Q28" s="73">
        <v>0</v>
      </c>
      <c r="R28" s="75" t="s">
        <v>199</v>
      </c>
      <c r="S28" s="72">
        <v>0</v>
      </c>
      <c r="T28" s="72">
        <v>0</v>
      </c>
      <c r="U28" s="72" t="s">
        <v>199</v>
      </c>
      <c r="V28" s="73">
        <v>0</v>
      </c>
      <c r="W28" s="73">
        <v>0</v>
      </c>
      <c r="X28" s="72">
        <v>77.536000000000001</v>
      </c>
      <c r="Y28" s="74">
        <v>77.540000000000006</v>
      </c>
      <c r="Z28" s="74">
        <v>77.540000000000006</v>
      </c>
      <c r="AA28" s="72" t="s">
        <v>199</v>
      </c>
      <c r="AB28" s="72"/>
      <c r="AC28" s="72"/>
      <c r="AD28" s="72" t="s">
        <v>469</v>
      </c>
      <c r="AE28" s="72" t="s">
        <v>202</v>
      </c>
      <c r="AF28" s="74">
        <v>77.540000000000006</v>
      </c>
      <c r="AG28" s="74">
        <v>77.540000000000006</v>
      </c>
      <c r="AH28" s="72"/>
      <c r="AI28" s="72" t="s">
        <v>234</v>
      </c>
    </row>
    <row r="29" spans="1:35" ht="49.5" x14ac:dyDescent="0.45">
      <c r="A29" s="72">
        <v>28</v>
      </c>
      <c r="B29" s="72" t="s">
        <v>32</v>
      </c>
      <c r="C29" s="73" t="s">
        <v>479</v>
      </c>
      <c r="D29" s="72">
        <v>20243141019</v>
      </c>
      <c r="E29" s="72" t="s">
        <v>632</v>
      </c>
      <c r="F29" s="72" t="s">
        <v>47</v>
      </c>
      <c r="G29" s="73" t="s">
        <v>196</v>
      </c>
      <c r="H29" s="72" t="s">
        <v>197</v>
      </c>
      <c r="I29" s="72" t="s">
        <v>198</v>
      </c>
      <c r="J29" s="72">
        <v>371</v>
      </c>
      <c r="K29" s="72">
        <v>85.92</v>
      </c>
      <c r="L29" s="72">
        <v>76.543999999999997</v>
      </c>
      <c r="M29" s="74">
        <f>(J29*0.8)*0.2+K29*0.2</f>
        <v>76.544000000000011</v>
      </c>
      <c r="N29" s="74">
        <f>(J29*0.8)*0.2+K29*0.2</f>
        <v>76.544000000000011</v>
      </c>
      <c r="O29" s="72" t="s">
        <v>199</v>
      </c>
      <c r="P29" s="73">
        <v>0</v>
      </c>
      <c r="Q29" s="73">
        <v>0</v>
      </c>
      <c r="R29" s="75" t="s">
        <v>633</v>
      </c>
      <c r="S29" s="72">
        <v>1</v>
      </c>
      <c r="T29" s="72">
        <v>1</v>
      </c>
      <c r="U29" s="72" t="s">
        <v>199</v>
      </c>
      <c r="V29" s="72">
        <v>0</v>
      </c>
      <c r="W29" s="72">
        <v>0</v>
      </c>
      <c r="X29" s="72">
        <v>77.543999999999997</v>
      </c>
      <c r="Y29" s="74">
        <v>77.540000000000006</v>
      </c>
      <c r="Z29" s="74">
        <v>77.540000000000006</v>
      </c>
      <c r="AA29" s="72"/>
      <c r="AB29" s="72"/>
      <c r="AC29" s="72"/>
      <c r="AD29" s="72" t="s">
        <v>53</v>
      </c>
      <c r="AE29" s="72" t="s">
        <v>202</v>
      </c>
      <c r="AF29" s="74">
        <v>77.540000000000006</v>
      </c>
      <c r="AG29" s="74">
        <v>77.540000000000006</v>
      </c>
      <c r="AH29" s="72"/>
      <c r="AI29" s="72" t="s">
        <v>234</v>
      </c>
    </row>
    <row r="30" spans="1:35" x14ac:dyDescent="0.45">
      <c r="A30" s="72">
        <v>29</v>
      </c>
      <c r="B30" s="72" t="s">
        <v>32</v>
      </c>
      <c r="C30" s="72" t="s">
        <v>395</v>
      </c>
      <c r="D30" s="72">
        <v>20243141065</v>
      </c>
      <c r="E30" s="72" t="s">
        <v>456</v>
      </c>
      <c r="F30" s="72" t="s">
        <v>36</v>
      </c>
      <c r="G30" s="72" t="s">
        <v>196</v>
      </c>
      <c r="H30" s="72" t="s">
        <v>197</v>
      </c>
      <c r="I30" s="72" t="s">
        <v>198</v>
      </c>
      <c r="J30" s="72">
        <v>377</v>
      </c>
      <c r="K30" s="72">
        <v>85.68</v>
      </c>
      <c r="L30" s="72">
        <v>77.456000000000003</v>
      </c>
      <c r="M30" s="72">
        <v>77.456000000000003</v>
      </c>
      <c r="N30" s="72">
        <v>77.456000000000003</v>
      </c>
      <c r="O30" s="72"/>
      <c r="P30" s="72"/>
      <c r="Q30" s="72"/>
      <c r="R30" s="72"/>
      <c r="S30" s="72"/>
      <c r="T30" s="72"/>
      <c r="U30" s="72"/>
      <c r="V30" s="72"/>
      <c r="W30" s="72"/>
      <c r="X30" s="72">
        <v>77.456000000000003</v>
      </c>
      <c r="Y30" s="72">
        <v>77.456000000000003</v>
      </c>
      <c r="Z30" s="72">
        <v>77.456000000000003</v>
      </c>
      <c r="AA30" s="72"/>
      <c r="AB30" s="72"/>
      <c r="AC30" s="72"/>
      <c r="AD30" s="72" t="s">
        <v>424</v>
      </c>
      <c r="AE30" s="72" t="s">
        <v>399</v>
      </c>
      <c r="AF30" s="77">
        <v>77.456000000000003</v>
      </c>
      <c r="AG30" s="77">
        <v>77.456000000000003</v>
      </c>
      <c r="AH30" s="72"/>
      <c r="AI30" s="72" t="s">
        <v>400</v>
      </c>
    </row>
    <row r="31" spans="1:35" x14ac:dyDescent="0.45">
      <c r="A31" s="72">
        <v>30</v>
      </c>
      <c r="B31" s="72" t="s">
        <v>32</v>
      </c>
      <c r="C31" s="72" t="s">
        <v>218</v>
      </c>
      <c r="D31" s="72">
        <v>20243141043</v>
      </c>
      <c r="E31" s="72" t="s">
        <v>313</v>
      </c>
      <c r="F31" s="72" t="s">
        <v>47</v>
      </c>
      <c r="G31" s="72" t="s">
        <v>216</v>
      </c>
      <c r="H31" s="72" t="s">
        <v>197</v>
      </c>
      <c r="I31" s="72" t="s">
        <v>198</v>
      </c>
      <c r="J31" s="72">
        <v>371</v>
      </c>
      <c r="K31" s="72">
        <v>90.08</v>
      </c>
      <c r="L31" s="72">
        <v>77.376000000000005</v>
      </c>
      <c r="M31" s="96">
        <v>77.38</v>
      </c>
      <c r="N31" s="77">
        <f>J31*0.2*0.8+K31*0.2</f>
        <v>77.376000000000005</v>
      </c>
      <c r="O31" s="72" t="s">
        <v>199</v>
      </c>
      <c r="P31" s="72" t="s">
        <v>199</v>
      </c>
      <c r="Q31" s="73" t="s">
        <v>199</v>
      </c>
      <c r="R31" s="72" t="s">
        <v>199</v>
      </c>
      <c r="S31" s="73" t="s">
        <v>199</v>
      </c>
      <c r="T31" s="73" t="s">
        <v>199</v>
      </c>
      <c r="U31" s="72" t="s">
        <v>199</v>
      </c>
      <c r="V31" s="72" t="s">
        <v>199</v>
      </c>
      <c r="W31" s="73" t="s">
        <v>199</v>
      </c>
      <c r="X31" s="72">
        <v>77.376000000000005</v>
      </c>
      <c r="Y31" s="72">
        <v>77.38</v>
      </c>
      <c r="Z31" s="77">
        <v>77.376000000000005</v>
      </c>
      <c r="AA31" s="72" t="s">
        <v>199</v>
      </c>
      <c r="AB31" s="72" t="s">
        <v>199</v>
      </c>
      <c r="AC31" s="73" t="s">
        <v>199</v>
      </c>
      <c r="AD31" s="72" t="s">
        <v>61</v>
      </c>
      <c r="AE31" s="72" t="s">
        <v>201</v>
      </c>
      <c r="AF31" s="74">
        <v>77.38</v>
      </c>
      <c r="AG31" s="74">
        <v>77.376000000000005</v>
      </c>
      <c r="AH31" s="72" t="s">
        <v>199</v>
      </c>
      <c r="AI31" s="72" t="s">
        <v>202</v>
      </c>
    </row>
    <row r="32" spans="1:35" x14ac:dyDescent="0.45">
      <c r="A32" s="72">
        <v>31</v>
      </c>
      <c r="B32" s="72" t="s">
        <v>32</v>
      </c>
      <c r="C32" s="72" t="s">
        <v>486</v>
      </c>
      <c r="D32" s="72">
        <v>20243141008</v>
      </c>
      <c r="E32" s="72" t="s">
        <v>521</v>
      </c>
      <c r="F32" s="72" t="s">
        <v>36</v>
      </c>
      <c r="G32" s="72" t="s">
        <v>196</v>
      </c>
      <c r="H32" s="72" t="s">
        <v>197</v>
      </c>
      <c r="I32" s="72" t="s">
        <v>198</v>
      </c>
      <c r="J32" s="72">
        <v>372</v>
      </c>
      <c r="K32" s="72">
        <v>89.32</v>
      </c>
      <c r="L32" s="72">
        <v>81.86</v>
      </c>
      <c r="M32" s="72">
        <v>77.38</v>
      </c>
      <c r="N32" s="72">
        <v>77.38</v>
      </c>
      <c r="O32" s="72">
        <v>0</v>
      </c>
      <c r="P32" s="72">
        <v>0</v>
      </c>
      <c r="Q32" s="72">
        <v>0</v>
      </c>
      <c r="R32" s="72" t="s">
        <v>522</v>
      </c>
      <c r="S32" s="72">
        <v>0</v>
      </c>
      <c r="T32" s="72">
        <v>0</v>
      </c>
      <c r="U32" s="72">
        <v>0</v>
      </c>
      <c r="V32" s="72">
        <v>0</v>
      </c>
      <c r="W32" s="72">
        <v>0</v>
      </c>
      <c r="X32" s="72">
        <v>78.384</v>
      </c>
      <c r="Y32" s="72">
        <v>77.38</v>
      </c>
      <c r="Z32" s="72">
        <v>77.38</v>
      </c>
      <c r="AA32" s="72" t="s">
        <v>199</v>
      </c>
      <c r="AB32" s="72" t="s">
        <v>404</v>
      </c>
      <c r="AC32" s="72" t="s">
        <v>404</v>
      </c>
      <c r="AD32" s="72" t="s">
        <v>491</v>
      </c>
      <c r="AE32" s="72" t="s">
        <v>489</v>
      </c>
      <c r="AF32" s="72">
        <v>77.38</v>
      </c>
      <c r="AG32" s="72">
        <v>77.38</v>
      </c>
      <c r="AH32" s="72"/>
      <c r="AI32" s="72" t="s">
        <v>399</v>
      </c>
    </row>
    <row r="33" spans="1:35" x14ac:dyDescent="0.45">
      <c r="A33" s="72">
        <v>32</v>
      </c>
      <c r="B33" s="72" t="s">
        <v>32</v>
      </c>
      <c r="C33" s="72" t="s">
        <v>585</v>
      </c>
      <c r="D33" s="97">
        <v>20243141037</v>
      </c>
      <c r="E33" s="72" t="s">
        <v>595</v>
      </c>
      <c r="F33" s="72" t="s">
        <v>36</v>
      </c>
      <c r="G33" s="72" t="s">
        <v>196</v>
      </c>
      <c r="H33" s="72" t="s">
        <v>197</v>
      </c>
      <c r="I33" s="72" t="s">
        <v>198</v>
      </c>
      <c r="J33" s="72">
        <v>366</v>
      </c>
      <c r="K33" s="72">
        <v>88.22</v>
      </c>
      <c r="L33" s="72">
        <v>76.203999999999994</v>
      </c>
      <c r="M33" s="77">
        <v>76.203999999999994</v>
      </c>
      <c r="N33" s="77">
        <v>76.203999999999994</v>
      </c>
      <c r="O33" s="72"/>
      <c r="P33" s="72"/>
      <c r="Q33" s="72"/>
      <c r="R33" s="72" t="s">
        <v>596</v>
      </c>
      <c r="S33" s="72">
        <v>1</v>
      </c>
      <c r="T33" s="72">
        <v>1</v>
      </c>
      <c r="U33" s="72"/>
      <c r="V33" s="72"/>
      <c r="W33" s="72"/>
      <c r="X33" s="77">
        <v>77.203999999999994</v>
      </c>
      <c r="Y33" s="77">
        <v>77.203999999999994</v>
      </c>
      <c r="Z33" s="77">
        <v>77.203999999999994</v>
      </c>
      <c r="AA33" s="72"/>
      <c r="AB33" s="72"/>
      <c r="AC33" s="72"/>
      <c r="AD33" s="72" t="s">
        <v>280</v>
      </c>
      <c r="AE33" s="72" t="s">
        <v>400</v>
      </c>
      <c r="AF33" s="77">
        <v>77.203999999999994</v>
      </c>
      <c r="AG33" s="77">
        <v>77.203999999999994</v>
      </c>
      <c r="AH33" s="72"/>
      <c r="AI33" s="72" t="s">
        <v>587</v>
      </c>
    </row>
    <row r="34" spans="1:35" x14ac:dyDescent="0.45">
      <c r="A34" s="72">
        <v>33</v>
      </c>
      <c r="B34" s="72" t="s">
        <v>32</v>
      </c>
      <c r="C34" s="72" t="s">
        <v>585</v>
      </c>
      <c r="D34" s="97">
        <v>20243141032</v>
      </c>
      <c r="E34" s="72" t="s">
        <v>591</v>
      </c>
      <c r="F34" s="72" t="s">
        <v>47</v>
      </c>
      <c r="G34" s="72" t="s">
        <v>196</v>
      </c>
      <c r="H34" s="72" t="s">
        <v>197</v>
      </c>
      <c r="I34" s="72" t="s">
        <v>198</v>
      </c>
      <c r="J34" s="72">
        <v>371</v>
      </c>
      <c r="K34" s="72">
        <v>86.78</v>
      </c>
      <c r="L34" s="72">
        <v>76.715999999999994</v>
      </c>
      <c r="M34" s="77">
        <v>76.715999999999994</v>
      </c>
      <c r="N34" s="77">
        <v>76.715999999999994</v>
      </c>
      <c r="O34" s="72"/>
      <c r="P34" s="72"/>
      <c r="Q34" s="72"/>
      <c r="R34" s="72"/>
      <c r="S34" s="72"/>
      <c r="T34" s="72"/>
      <c r="U34" s="72"/>
      <c r="V34" s="72"/>
      <c r="W34" s="72"/>
      <c r="X34" s="77">
        <v>76.715999999999994</v>
      </c>
      <c r="Y34" s="77">
        <v>76.715999999999994</v>
      </c>
      <c r="Z34" s="77">
        <v>76.715999999999994</v>
      </c>
      <c r="AA34" s="72"/>
      <c r="AB34" s="72"/>
      <c r="AC34" s="72"/>
      <c r="AD34" s="72" t="s">
        <v>384</v>
      </c>
      <c r="AE34" s="72" t="s">
        <v>400</v>
      </c>
      <c r="AF34" s="77">
        <v>76.715999999999994</v>
      </c>
      <c r="AG34" s="77">
        <v>76.715999999999994</v>
      </c>
      <c r="AH34" s="72"/>
      <c r="AI34" s="72" t="s">
        <v>587</v>
      </c>
    </row>
    <row r="35" spans="1:35" ht="115.5" x14ac:dyDescent="0.45">
      <c r="A35" s="72">
        <v>34</v>
      </c>
      <c r="B35" s="72" t="s">
        <v>32</v>
      </c>
      <c r="C35" s="72" t="s">
        <v>218</v>
      </c>
      <c r="D35" s="72">
        <v>20243141063</v>
      </c>
      <c r="E35" s="72" t="s">
        <v>301</v>
      </c>
      <c r="F35" s="72" t="s">
        <v>36</v>
      </c>
      <c r="G35" s="72" t="s">
        <v>196</v>
      </c>
      <c r="H35" s="72" t="s">
        <v>197</v>
      </c>
      <c r="I35" s="72" t="s">
        <v>198</v>
      </c>
      <c r="J35" s="72">
        <v>351</v>
      </c>
      <c r="K35" s="72">
        <v>87.74</v>
      </c>
      <c r="L35" s="72">
        <v>73.707999999999998</v>
      </c>
      <c r="M35" s="96">
        <v>73.709999999999994</v>
      </c>
      <c r="N35" s="77">
        <f>J35*0.2*0.8+K35*0.2</f>
        <v>73.707999999999998</v>
      </c>
      <c r="O35" s="72" t="s">
        <v>199</v>
      </c>
      <c r="P35" s="72" t="s">
        <v>199</v>
      </c>
      <c r="Q35" s="73" t="s">
        <v>199</v>
      </c>
      <c r="R35" s="75" t="s">
        <v>203</v>
      </c>
      <c r="S35" s="72">
        <v>3</v>
      </c>
      <c r="T35" s="72">
        <v>3</v>
      </c>
      <c r="U35" s="72" t="s">
        <v>199</v>
      </c>
      <c r="V35" s="72" t="s">
        <v>199</v>
      </c>
      <c r="W35" s="73" t="s">
        <v>199</v>
      </c>
      <c r="X35" s="72">
        <v>76.707999999999998</v>
      </c>
      <c r="Y35" s="72">
        <v>76.709999999999994</v>
      </c>
      <c r="Z35" s="77">
        <v>76.709999999999994</v>
      </c>
      <c r="AA35" s="72" t="s">
        <v>199</v>
      </c>
      <c r="AB35" s="73" t="s">
        <v>199</v>
      </c>
      <c r="AC35" s="73" t="s">
        <v>199</v>
      </c>
      <c r="AD35" s="72" t="s">
        <v>102</v>
      </c>
      <c r="AE35" s="72" t="s">
        <v>201</v>
      </c>
      <c r="AF35" s="74">
        <v>76.709999999999994</v>
      </c>
      <c r="AG35" s="74">
        <v>76.709999999999994</v>
      </c>
      <c r="AH35" s="72" t="s">
        <v>199</v>
      </c>
      <c r="AI35" s="72" t="s">
        <v>202</v>
      </c>
    </row>
    <row r="36" spans="1:35" x14ac:dyDescent="0.45">
      <c r="A36" s="72">
        <v>35</v>
      </c>
      <c r="B36" s="73" t="s">
        <v>32</v>
      </c>
      <c r="C36" s="72" t="s">
        <v>395</v>
      </c>
      <c r="D36" s="73">
        <v>20243141048</v>
      </c>
      <c r="E36" s="73" t="s">
        <v>462</v>
      </c>
      <c r="F36" s="73" t="s">
        <v>47</v>
      </c>
      <c r="G36" s="73" t="s">
        <v>196</v>
      </c>
      <c r="H36" s="73" t="s">
        <v>197</v>
      </c>
      <c r="I36" s="73" t="s">
        <v>198</v>
      </c>
      <c r="J36" s="73">
        <v>365</v>
      </c>
      <c r="K36" s="73">
        <v>90.12</v>
      </c>
      <c r="L36" s="73">
        <v>76.424000000000007</v>
      </c>
      <c r="M36" s="73">
        <v>76.424000000000007</v>
      </c>
      <c r="N36" s="73">
        <v>76.424000000000007</v>
      </c>
      <c r="O36" s="73"/>
      <c r="P36" s="73"/>
      <c r="Q36" s="73"/>
      <c r="R36" s="73"/>
      <c r="S36" s="73"/>
      <c r="T36" s="73"/>
      <c r="U36" s="73"/>
      <c r="V36" s="73"/>
      <c r="W36" s="73"/>
      <c r="X36" s="73">
        <v>76.424000000000007</v>
      </c>
      <c r="Y36" s="73">
        <v>76.424000000000007</v>
      </c>
      <c r="Z36" s="73">
        <v>76.424000000000007</v>
      </c>
      <c r="AA36" s="73"/>
      <c r="AB36" s="73"/>
      <c r="AC36" s="73"/>
      <c r="AD36" s="73" t="s">
        <v>112</v>
      </c>
      <c r="AE36" s="72" t="s">
        <v>399</v>
      </c>
      <c r="AF36" s="76">
        <v>76.424000000000007</v>
      </c>
      <c r="AG36" s="76">
        <v>76.424000000000007</v>
      </c>
      <c r="AH36" s="72"/>
      <c r="AI36" s="72" t="s">
        <v>400</v>
      </c>
    </row>
    <row r="37" spans="1:35" x14ac:dyDescent="0.45">
      <c r="A37" s="72">
        <v>36</v>
      </c>
      <c r="B37" s="72" t="s">
        <v>32</v>
      </c>
      <c r="C37" s="72" t="s">
        <v>218</v>
      </c>
      <c r="D37" s="72">
        <v>20243141003</v>
      </c>
      <c r="E37" s="72" t="s">
        <v>303</v>
      </c>
      <c r="F37" s="72" t="s">
        <v>36</v>
      </c>
      <c r="G37" s="72" t="s">
        <v>196</v>
      </c>
      <c r="H37" s="72" t="s">
        <v>197</v>
      </c>
      <c r="I37" s="72" t="s">
        <v>198</v>
      </c>
      <c r="J37" s="72">
        <v>366</v>
      </c>
      <c r="K37" s="72">
        <v>89.28</v>
      </c>
      <c r="L37" s="72">
        <v>76.415999999999997</v>
      </c>
      <c r="M37" s="96">
        <v>76.42</v>
      </c>
      <c r="N37" s="77">
        <f>J37*0.2*0.8+K37*0.2</f>
        <v>76.415999999999997</v>
      </c>
      <c r="O37" s="72" t="s">
        <v>199</v>
      </c>
      <c r="P37" s="72" t="s">
        <v>199</v>
      </c>
      <c r="Q37" s="73" t="s">
        <v>199</v>
      </c>
      <c r="R37" s="72" t="s">
        <v>199</v>
      </c>
      <c r="S37" s="72" t="s">
        <v>199</v>
      </c>
      <c r="T37" s="73" t="s">
        <v>199</v>
      </c>
      <c r="U37" s="72" t="s">
        <v>199</v>
      </c>
      <c r="V37" s="72" t="s">
        <v>199</v>
      </c>
      <c r="W37" s="73" t="s">
        <v>199</v>
      </c>
      <c r="X37" s="72">
        <v>76.415999999999997</v>
      </c>
      <c r="Y37" s="72">
        <v>76.42</v>
      </c>
      <c r="Z37" s="77">
        <v>76.415999999999997</v>
      </c>
      <c r="AA37" s="72" t="s">
        <v>199</v>
      </c>
      <c r="AB37" s="73" t="s">
        <v>199</v>
      </c>
      <c r="AC37" s="73" t="s">
        <v>199</v>
      </c>
      <c r="AD37" s="72" t="s">
        <v>204</v>
      </c>
      <c r="AE37" s="72" t="s">
        <v>201</v>
      </c>
      <c r="AF37" s="74">
        <v>76.42</v>
      </c>
      <c r="AG37" s="74">
        <v>76.415999999999997</v>
      </c>
      <c r="AH37" s="72" t="s">
        <v>199</v>
      </c>
      <c r="AI37" s="72" t="s">
        <v>202</v>
      </c>
    </row>
    <row r="38" spans="1:35" x14ac:dyDescent="0.45">
      <c r="A38" s="72">
        <v>37</v>
      </c>
      <c r="B38" s="72" t="s">
        <v>32</v>
      </c>
      <c r="C38" s="72" t="s">
        <v>535</v>
      </c>
      <c r="D38" s="72">
        <v>20243141034</v>
      </c>
      <c r="E38" s="72" t="s">
        <v>578</v>
      </c>
      <c r="F38" s="72" t="s">
        <v>36</v>
      </c>
      <c r="G38" s="72" t="s">
        <v>196</v>
      </c>
      <c r="H38" s="72" t="s">
        <v>197</v>
      </c>
      <c r="I38" s="72" t="s">
        <v>198</v>
      </c>
      <c r="J38" s="72">
        <v>370</v>
      </c>
      <c r="K38" s="72">
        <v>85.9</v>
      </c>
      <c r="L38" s="72">
        <v>76.38</v>
      </c>
      <c r="M38" s="77">
        <v>76.38</v>
      </c>
      <c r="N38" s="77">
        <v>76.38</v>
      </c>
      <c r="O38" s="72">
        <v>0</v>
      </c>
      <c r="P38" s="72">
        <v>0</v>
      </c>
      <c r="Q38" s="72">
        <v>0</v>
      </c>
      <c r="R38" s="72">
        <v>0</v>
      </c>
      <c r="S38" s="72">
        <v>0</v>
      </c>
      <c r="T38" s="72">
        <v>0</v>
      </c>
      <c r="U38" s="72">
        <v>0</v>
      </c>
      <c r="V38" s="72">
        <v>0</v>
      </c>
      <c r="W38" s="72">
        <v>0</v>
      </c>
      <c r="X38" s="72">
        <v>76.38</v>
      </c>
      <c r="Y38" s="77">
        <v>76.38</v>
      </c>
      <c r="Z38" s="77">
        <v>76.38</v>
      </c>
      <c r="AA38" s="72" t="s">
        <v>199</v>
      </c>
      <c r="AB38" s="72"/>
      <c r="AC38" s="72"/>
      <c r="AD38" s="72" t="s">
        <v>546</v>
      </c>
      <c r="AE38" s="72" t="s">
        <v>538</v>
      </c>
      <c r="AF38" s="77">
        <v>76.38</v>
      </c>
      <c r="AG38" s="77">
        <v>76.38</v>
      </c>
      <c r="AH38" s="72"/>
      <c r="AI38" s="72" t="s">
        <v>534</v>
      </c>
    </row>
    <row r="39" spans="1:35" x14ac:dyDescent="0.45">
      <c r="A39" s="72">
        <v>38</v>
      </c>
      <c r="B39" s="72" t="s">
        <v>32</v>
      </c>
      <c r="C39" s="72" t="s">
        <v>395</v>
      </c>
      <c r="D39" s="72">
        <v>20243141093</v>
      </c>
      <c r="E39" s="72" t="s">
        <v>461</v>
      </c>
      <c r="F39" s="72" t="s">
        <v>36</v>
      </c>
      <c r="G39" s="72" t="s">
        <v>196</v>
      </c>
      <c r="H39" s="72" t="s">
        <v>197</v>
      </c>
      <c r="I39" s="72" t="s">
        <v>198</v>
      </c>
      <c r="J39" s="72">
        <v>369</v>
      </c>
      <c r="K39" s="72">
        <v>86.64</v>
      </c>
      <c r="L39" s="72">
        <v>76.367999999999995</v>
      </c>
      <c r="M39" s="72">
        <v>76.367999999999995</v>
      </c>
      <c r="N39" s="72">
        <v>76.367999999999995</v>
      </c>
      <c r="O39" s="72"/>
      <c r="P39" s="72"/>
      <c r="Q39" s="72"/>
      <c r="R39" s="72"/>
      <c r="S39" s="72"/>
      <c r="T39" s="72"/>
      <c r="U39" s="72"/>
      <c r="V39" s="72"/>
      <c r="W39" s="72"/>
      <c r="X39" s="72">
        <v>76.367999999999995</v>
      </c>
      <c r="Y39" s="72">
        <v>76.367999999999995</v>
      </c>
      <c r="Z39" s="72">
        <v>76.367999999999995</v>
      </c>
      <c r="AA39" s="72"/>
      <c r="AB39" s="72"/>
      <c r="AC39" s="72"/>
      <c r="AD39" s="72" t="s">
        <v>424</v>
      </c>
      <c r="AE39" s="72" t="s">
        <v>399</v>
      </c>
      <c r="AF39" s="77">
        <v>76.367999999999995</v>
      </c>
      <c r="AG39" s="77">
        <v>76.367999999999995</v>
      </c>
      <c r="AH39" s="72"/>
      <c r="AI39" s="72" t="s">
        <v>400</v>
      </c>
    </row>
    <row r="40" spans="1:35" ht="99" x14ac:dyDescent="0.45">
      <c r="A40" s="72">
        <v>39</v>
      </c>
      <c r="B40" s="72" t="s">
        <v>32</v>
      </c>
      <c r="C40" s="72" t="s">
        <v>218</v>
      </c>
      <c r="D40" s="72">
        <v>20243141085</v>
      </c>
      <c r="E40" s="72" t="s">
        <v>309</v>
      </c>
      <c r="F40" s="72" t="s">
        <v>47</v>
      </c>
      <c r="G40" s="72" t="s">
        <v>196</v>
      </c>
      <c r="H40" s="72" t="s">
        <v>197</v>
      </c>
      <c r="I40" s="72" t="s">
        <v>198</v>
      </c>
      <c r="J40" s="72">
        <v>347</v>
      </c>
      <c r="K40" s="72">
        <v>86.58</v>
      </c>
      <c r="L40" s="72">
        <v>77.989999999999995</v>
      </c>
      <c r="M40" s="96">
        <v>72.84</v>
      </c>
      <c r="N40" s="77">
        <f>J40*0.2*0.8+K40*0.2</f>
        <v>72.836000000000013</v>
      </c>
      <c r="O40" s="72" t="s">
        <v>199</v>
      </c>
      <c r="P40" s="72" t="s">
        <v>199</v>
      </c>
      <c r="Q40" s="73" t="s">
        <v>199</v>
      </c>
      <c r="R40" s="72" t="s">
        <v>210</v>
      </c>
      <c r="S40" s="72">
        <v>3.5</v>
      </c>
      <c r="T40" s="72">
        <v>3.5</v>
      </c>
      <c r="U40" s="72" t="s">
        <v>199</v>
      </c>
      <c r="V40" s="72" t="s">
        <v>199</v>
      </c>
      <c r="W40" s="73" t="s">
        <v>199</v>
      </c>
      <c r="X40" s="72">
        <v>83.49</v>
      </c>
      <c r="Y40" s="72">
        <v>76.34</v>
      </c>
      <c r="Z40" s="77">
        <v>76.34</v>
      </c>
      <c r="AA40" s="72" t="s">
        <v>199</v>
      </c>
      <c r="AB40" s="73" t="s">
        <v>211</v>
      </c>
      <c r="AC40" s="73" t="s">
        <v>212</v>
      </c>
      <c r="AD40" s="72" t="s">
        <v>61</v>
      </c>
      <c r="AE40" s="72" t="s">
        <v>201</v>
      </c>
      <c r="AF40" s="74">
        <f>Z40-0.5</f>
        <v>75.84</v>
      </c>
      <c r="AG40" s="74">
        <v>75.84</v>
      </c>
      <c r="AH40" s="75" t="s">
        <v>213</v>
      </c>
      <c r="AI40" s="72" t="s">
        <v>202</v>
      </c>
    </row>
    <row r="41" spans="1:35" x14ac:dyDescent="0.45">
      <c r="A41" s="72">
        <v>40</v>
      </c>
      <c r="B41" s="72" t="s">
        <v>32</v>
      </c>
      <c r="C41" s="72" t="s">
        <v>218</v>
      </c>
      <c r="D41" s="72">
        <v>20243141005</v>
      </c>
      <c r="E41" s="72" t="s">
        <v>312</v>
      </c>
      <c r="F41" s="72" t="s">
        <v>36</v>
      </c>
      <c r="G41" s="72" t="s">
        <v>196</v>
      </c>
      <c r="H41" s="72" t="s">
        <v>197</v>
      </c>
      <c r="I41" s="72" t="s">
        <v>198</v>
      </c>
      <c r="J41" s="72">
        <v>369</v>
      </c>
      <c r="K41" s="72">
        <v>85.54</v>
      </c>
      <c r="L41" s="72">
        <v>76.147999999999996</v>
      </c>
      <c r="M41" s="96">
        <v>76.150000000000006</v>
      </c>
      <c r="N41" s="77">
        <f>J41*0.2*0.8+K41*0.2</f>
        <v>76.147999999999996</v>
      </c>
      <c r="O41" s="72" t="s">
        <v>199</v>
      </c>
      <c r="P41" s="72" t="s">
        <v>199</v>
      </c>
      <c r="Q41" s="73" t="s">
        <v>199</v>
      </c>
      <c r="R41" s="72" t="s">
        <v>199</v>
      </c>
      <c r="S41" s="73" t="s">
        <v>199</v>
      </c>
      <c r="T41" s="73" t="s">
        <v>199</v>
      </c>
      <c r="U41" s="72" t="s">
        <v>199</v>
      </c>
      <c r="V41" s="72" t="s">
        <v>199</v>
      </c>
      <c r="W41" s="73" t="s">
        <v>199</v>
      </c>
      <c r="X41" s="72">
        <v>76.147999999999996</v>
      </c>
      <c r="Y41" s="72">
        <v>76.150000000000006</v>
      </c>
      <c r="Z41" s="77">
        <v>76.147999999999996</v>
      </c>
      <c r="AA41" s="72" t="s">
        <v>199</v>
      </c>
      <c r="AB41" s="72" t="s">
        <v>199</v>
      </c>
      <c r="AC41" s="73" t="s">
        <v>199</v>
      </c>
      <c r="AD41" s="72" t="s">
        <v>102</v>
      </c>
      <c r="AE41" s="72" t="s">
        <v>201</v>
      </c>
      <c r="AF41" s="74">
        <v>76.150000000000006</v>
      </c>
      <c r="AG41" s="74">
        <v>76.147999999999996</v>
      </c>
      <c r="AH41" s="72" t="s">
        <v>199</v>
      </c>
      <c r="AI41" s="72" t="s">
        <v>202</v>
      </c>
    </row>
    <row r="42" spans="1:35" x14ac:dyDescent="0.45">
      <c r="A42" s="72">
        <v>41</v>
      </c>
      <c r="B42" s="72" t="s">
        <v>32</v>
      </c>
      <c r="C42" s="72" t="s">
        <v>218</v>
      </c>
      <c r="D42" s="72">
        <v>20243141033</v>
      </c>
      <c r="E42" s="72" t="s">
        <v>307</v>
      </c>
      <c r="F42" s="72" t="s">
        <v>36</v>
      </c>
      <c r="G42" s="72" t="s">
        <v>196</v>
      </c>
      <c r="H42" s="72" t="s">
        <v>197</v>
      </c>
      <c r="I42" s="72" t="s">
        <v>198</v>
      </c>
      <c r="J42" s="72">
        <v>357</v>
      </c>
      <c r="K42" s="72">
        <v>84.4</v>
      </c>
      <c r="L42" s="72">
        <v>74</v>
      </c>
      <c r="M42" s="96">
        <v>74</v>
      </c>
      <c r="N42" s="77">
        <f>J42*0.2*0.8+K42*0.2</f>
        <v>74</v>
      </c>
      <c r="O42" s="72" t="s">
        <v>199</v>
      </c>
      <c r="P42" s="72" t="s">
        <v>199</v>
      </c>
      <c r="Q42" s="73" t="s">
        <v>199</v>
      </c>
      <c r="R42" s="72" t="s">
        <v>207</v>
      </c>
      <c r="S42" s="72">
        <v>2</v>
      </c>
      <c r="T42" s="72">
        <v>2</v>
      </c>
      <c r="U42" s="72" t="s">
        <v>199</v>
      </c>
      <c r="V42" s="72" t="s">
        <v>199</v>
      </c>
      <c r="W42" s="73" t="s">
        <v>199</v>
      </c>
      <c r="X42" s="72">
        <v>76</v>
      </c>
      <c r="Y42" s="72">
        <v>76</v>
      </c>
      <c r="Z42" s="77">
        <v>76</v>
      </c>
      <c r="AA42" s="72" t="s">
        <v>199</v>
      </c>
      <c r="AB42" s="73" t="s">
        <v>199</v>
      </c>
      <c r="AC42" s="73" t="s">
        <v>199</v>
      </c>
      <c r="AD42" s="72" t="s">
        <v>208</v>
      </c>
      <c r="AE42" s="72" t="s">
        <v>201</v>
      </c>
      <c r="AF42" s="74">
        <v>76</v>
      </c>
      <c r="AG42" s="74">
        <v>76</v>
      </c>
      <c r="AH42" s="72" t="s">
        <v>199</v>
      </c>
      <c r="AI42" s="72" t="s">
        <v>202</v>
      </c>
    </row>
    <row r="43" spans="1:35" x14ac:dyDescent="0.45">
      <c r="A43" s="72">
        <v>42</v>
      </c>
      <c r="B43" s="72" t="s">
        <v>32</v>
      </c>
      <c r="C43" s="73" t="s">
        <v>667</v>
      </c>
      <c r="D43" s="72">
        <v>20243141074</v>
      </c>
      <c r="E43" s="72" t="s">
        <v>474</v>
      </c>
      <c r="F43" s="72" t="s">
        <v>36</v>
      </c>
      <c r="G43" s="73" t="s">
        <v>196</v>
      </c>
      <c r="H43" s="72" t="s">
        <v>197</v>
      </c>
      <c r="I43" s="72" t="s">
        <v>198</v>
      </c>
      <c r="J43" s="72">
        <v>363</v>
      </c>
      <c r="K43" s="72">
        <v>89.24</v>
      </c>
      <c r="L43" s="72">
        <v>75.927999999999997</v>
      </c>
      <c r="M43" s="74">
        <f>(J43*0.8)*0.2+K43*0.2</f>
        <v>75.928000000000011</v>
      </c>
      <c r="N43" s="74">
        <f>(J43*0.8)*0.2+K43*0.2</f>
        <v>75.928000000000011</v>
      </c>
      <c r="O43" s="72" t="s">
        <v>199</v>
      </c>
      <c r="P43" s="73">
        <v>0</v>
      </c>
      <c r="Q43" s="73">
        <v>0</v>
      </c>
      <c r="R43" s="75" t="s">
        <v>199</v>
      </c>
      <c r="S43" s="72">
        <v>0</v>
      </c>
      <c r="T43" s="72">
        <v>0</v>
      </c>
      <c r="U43" s="72" t="s">
        <v>199</v>
      </c>
      <c r="V43" s="72">
        <v>0</v>
      </c>
      <c r="W43" s="72">
        <v>0</v>
      </c>
      <c r="X43" s="72">
        <v>75.927999999999997</v>
      </c>
      <c r="Y43" s="74">
        <v>75.930000000000007</v>
      </c>
      <c r="Z43" s="74">
        <v>75.930000000000007</v>
      </c>
      <c r="AA43" s="72" t="s">
        <v>199</v>
      </c>
      <c r="AB43" s="72"/>
      <c r="AC43" s="72"/>
      <c r="AD43" s="72" t="s">
        <v>475</v>
      </c>
      <c r="AE43" s="72" t="s">
        <v>202</v>
      </c>
      <c r="AF43" s="74">
        <v>75.930000000000007</v>
      </c>
      <c r="AG43" s="74">
        <v>75.930000000000007</v>
      </c>
      <c r="AH43" s="72"/>
      <c r="AI43" s="72" t="s">
        <v>234</v>
      </c>
    </row>
    <row r="44" spans="1:35" x14ac:dyDescent="0.45">
      <c r="A44" s="72">
        <v>43</v>
      </c>
      <c r="B44" s="72" t="s">
        <v>32</v>
      </c>
      <c r="C44" s="72" t="s">
        <v>338</v>
      </c>
      <c r="D44" s="72">
        <v>20243141052</v>
      </c>
      <c r="E44" s="72" t="s">
        <v>348</v>
      </c>
      <c r="F44" s="72" t="s">
        <v>36</v>
      </c>
      <c r="G44" s="72" t="s">
        <v>196</v>
      </c>
      <c r="H44" s="72" t="s">
        <v>197</v>
      </c>
      <c r="I44" s="72" t="s">
        <v>198</v>
      </c>
      <c r="J44" s="72">
        <v>361</v>
      </c>
      <c r="K44" s="72">
        <v>85.68</v>
      </c>
      <c r="L44" s="76">
        <f>J44*0.2*0.8+K44*0.2</f>
        <v>74.896000000000015</v>
      </c>
      <c r="M44" s="77">
        <v>74.896000000000001</v>
      </c>
      <c r="N44" s="77">
        <v>74.896000000000001</v>
      </c>
      <c r="O44" s="72">
        <v>0</v>
      </c>
      <c r="P44" s="72">
        <v>0</v>
      </c>
      <c r="Q44" s="72">
        <v>0</v>
      </c>
      <c r="R44" s="72">
        <v>1</v>
      </c>
      <c r="S44" s="72">
        <v>1</v>
      </c>
      <c r="T44" s="72">
        <v>1</v>
      </c>
      <c r="U44" s="72">
        <v>0</v>
      </c>
      <c r="V44" s="72">
        <v>0</v>
      </c>
      <c r="W44" s="72">
        <v>0</v>
      </c>
      <c r="X44" s="77">
        <v>75.896000000000001</v>
      </c>
      <c r="Y44" s="77">
        <v>75.896000000000001</v>
      </c>
      <c r="Z44" s="77">
        <v>75.896000000000001</v>
      </c>
      <c r="AA44" s="72" t="s">
        <v>349</v>
      </c>
      <c r="AB44" s="72" t="s">
        <v>349</v>
      </c>
      <c r="AC44" s="72" t="s">
        <v>349</v>
      </c>
      <c r="AD44" s="72" t="s">
        <v>350</v>
      </c>
      <c r="AE44" s="78" t="s">
        <v>341</v>
      </c>
      <c r="AF44" s="77">
        <v>75.900000000000006</v>
      </c>
      <c r="AG44" s="77">
        <v>75.900000000000006</v>
      </c>
      <c r="AH44" s="73" t="s">
        <v>199</v>
      </c>
      <c r="AI44" s="72" t="s">
        <v>201</v>
      </c>
    </row>
    <row r="45" spans="1:35" x14ac:dyDescent="0.45">
      <c r="A45" s="72">
        <v>44</v>
      </c>
      <c r="B45" s="72" t="s">
        <v>32</v>
      </c>
      <c r="C45" s="73" t="s">
        <v>667</v>
      </c>
      <c r="D45" s="72">
        <v>20243141064</v>
      </c>
      <c r="E45" s="72" t="s">
        <v>470</v>
      </c>
      <c r="F45" s="72" t="s">
        <v>36</v>
      </c>
      <c r="G45" s="73" t="s">
        <v>196</v>
      </c>
      <c r="H45" s="72" t="s">
        <v>197</v>
      </c>
      <c r="I45" s="72" t="s">
        <v>198</v>
      </c>
      <c r="J45" s="72">
        <v>365</v>
      </c>
      <c r="K45" s="72">
        <v>87.44</v>
      </c>
      <c r="L45" s="72">
        <v>75.888000000000005</v>
      </c>
      <c r="M45" s="74">
        <f>(J45*0.8)*0.2+K45*0.2</f>
        <v>75.888000000000005</v>
      </c>
      <c r="N45" s="74">
        <f>(J45*0.8)*0.2+K45*0.2</f>
        <v>75.888000000000005</v>
      </c>
      <c r="O45" s="72">
        <v>0</v>
      </c>
      <c r="P45" s="73">
        <v>0</v>
      </c>
      <c r="Q45" s="73">
        <v>0</v>
      </c>
      <c r="R45" s="75">
        <v>0</v>
      </c>
      <c r="S45" s="72">
        <v>0</v>
      </c>
      <c r="T45" s="72">
        <v>0</v>
      </c>
      <c r="U45" s="72">
        <v>0</v>
      </c>
      <c r="V45" s="72">
        <v>0</v>
      </c>
      <c r="W45" s="72">
        <v>0</v>
      </c>
      <c r="X45" s="72">
        <v>75.888000000000005</v>
      </c>
      <c r="Y45" s="74">
        <v>75.89</v>
      </c>
      <c r="Z45" s="74">
        <v>75.89</v>
      </c>
      <c r="AA45" s="72" t="s">
        <v>199</v>
      </c>
      <c r="AB45" s="72"/>
      <c r="AC45" s="72"/>
      <c r="AD45" s="72" t="s">
        <v>471</v>
      </c>
      <c r="AE45" s="72" t="s">
        <v>202</v>
      </c>
      <c r="AF45" s="74">
        <v>75.89</v>
      </c>
      <c r="AG45" s="74">
        <v>75.89</v>
      </c>
      <c r="AH45" s="72"/>
      <c r="AI45" s="72" t="s">
        <v>234</v>
      </c>
    </row>
    <row r="46" spans="1:35" x14ac:dyDescent="0.45">
      <c r="A46" s="72">
        <v>45</v>
      </c>
      <c r="B46" s="72" t="s">
        <v>32</v>
      </c>
      <c r="C46" s="72" t="s">
        <v>338</v>
      </c>
      <c r="D46" s="72">
        <v>20243141014</v>
      </c>
      <c r="E46" s="72" t="s">
        <v>344</v>
      </c>
      <c r="F46" s="72" t="s">
        <v>36</v>
      </c>
      <c r="G46" s="72" t="s">
        <v>196</v>
      </c>
      <c r="H46" s="72" t="s">
        <v>197</v>
      </c>
      <c r="I46" s="72" t="s">
        <v>198</v>
      </c>
      <c r="J46" s="72">
        <v>368</v>
      </c>
      <c r="K46" s="72">
        <v>84.9</v>
      </c>
      <c r="L46" s="76">
        <f>J46*0.2*0.8+K46*0.2</f>
        <v>75.860000000000014</v>
      </c>
      <c r="M46" s="77">
        <v>75.86</v>
      </c>
      <c r="N46" s="77">
        <v>75.86</v>
      </c>
      <c r="O46" s="73">
        <v>0</v>
      </c>
      <c r="P46" s="73">
        <v>0</v>
      </c>
      <c r="Q46" s="73">
        <v>0</v>
      </c>
      <c r="R46" s="72">
        <v>0</v>
      </c>
      <c r="S46" s="72">
        <v>0</v>
      </c>
      <c r="T46" s="72">
        <v>0</v>
      </c>
      <c r="U46" s="73">
        <v>0</v>
      </c>
      <c r="V46" s="73">
        <v>0</v>
      </c>
      <c r="W46" s="73">
        <v>0</v>
      </c>
      <c r="X46" s="77">
        <v>75.86</v>
      </c>
      <c r="Y46" s="77">
        <v>75.86</v>
      </c>
      <c r="Z46" s="77">
        <v>75.86</v>
      </c>
      <c r="AA46" s="72" t="s">
        <v>199</v>
      </c>
      <c r="AB46" s="72" t="s">
        <v>199</v>
      </c>
      <c r="AC46" s="72" t="s">
        <v>199</v>
      </c>
      <c r="AD46" s="72" t="s">
        <v>120</v>
      </c>
      <c r="AE46" s="78" t="s">
        <v>341</v>
      </c>
      <c r="AF46" s="77">
        <v>75.86</v>
      </c>
      <c r="AG46" s="77">
        <v>75.86</v>
      </c>
      <c r="AH46" s="73" t="s">
        <v>199</v>
      </c>
      <c r="AI46" s="72" t="s">
        <v>201</v>
      </c>
    </row>
    <row r="47" spans="1:35" x14ac:dyDescent="0.45">
      <c r="A47" s="72">
        <v>46</v>
      </c>
      <c r="B47" s="73" t="s">
        <v>32</v>
      </c>
      <c r="C47" s="73" t="s">
        <v>585</v>
      </c>
      <c r="D47" s="98">
        <v>20243141073</v>
      </c>
      <c r="E47" s="73" t="s">
        <v>602</v>
      </c>
      <c r="F47" s="73" t="s">
        <v>36</v>
      </c>
      <c r="G47" s="73" t="s">
        <v>603</v>
      </c>
      <c r="H47" s="73" t="s">
        <v>197</v>
      </c>
      <c r="I47" s="73" t="s">
        <v>198</v>
      </c>
      <c r="J47" s="73">
        <v>360</v>
      </c>
      <c r="K47" s="73">
        <v>89.06</v>
      </c>
      <c r="L47" s="73">
        <v>75.412000000000006</v>
      </c>
      <c r="M47" s="76">
        <v>75.412000000000006</v>
      </c>
      <c r="N47" s="76">
        <v>75.412000000000006</v>
      </c>
      <c r="O47" s="73"/>
      <c r="P47" s="73"/>
      <c r="Q47" s="73"/>
      <c r="R47" s="73"/>
      <c r="S47" s="73"/>
      <c r="T47" s="73"/>
      <c r="U47" s="73"/>
      <c r="V47" s="73"/>
      <c r="W47" s="73"/>
      <c r="X47" s="76">
        <v>75.412000000000006</v>
      </c>
      <c r="Y47" s="76">
        <v>75.412000000000006</v>
      </c>
      <c r="Z47" s="76">
        <v>75.412000000000006</v>
      </c>
      <c r="AA47" s="72"/>
      <c r="AB47" s="72"/>
      <c r="AC47" s="72"/>
      <c r="AD47" s="73" t="s">
        <v>481</v>
      </c>
      <c r="AE47" s="72" t="s">
        <v>400</v>
      </c>
      <c r="AF47" s="72">
        <v>75.41</v>
      </c>
      <c r="AG47" s="72">
        <v>75.41</v>
      </c>
      <c r="AH47" s="72"/>
      <c r="AI47" s="72" t="s">
        <v>587</v>
      </c>
    </row>
    <row r="48" spans="1:35" x14ac:dyDescent="0.45">
      <c r="A48" s="72">
        <v>47</v>
      </c>
      <c r="B48" s="72" t="s">
        <v>32</v>
      </c>
      <c r="C48" s="72" t="s">
        <v>218</v>
      </c>
      <c r="D48" s="72">
        <v>20243141103</v>
      </c>
      <c r="E48" s="72" t="s">
        <v>310</v>
      </c>
      <c r="F48" s="72" t="s">
        <v>36</v>
      </c>
      <c r="G48" s="72" t="s">
        <v>196</v>
      </c>
      <c r="H48" s="72" t="s">
        <v>197</v>
      </c>
      <c r="I48" s="72" t="s">
        <v>198</v>
      </c>
      <c r="J48" s="72">
        <v>365</v>
      </c>
      <c r="K48" s="72">
        <v>84.3</v>
      </c>
      <c r="L48" s="72">
        <v>75.260000000000005</v>
      </c>
      <c r="M48" s="96">
        <v>75.260000000000005</v>
      </c>
      <c r="N48" s="77">
        <f>J48*0.2*0.8+K48*0.2</f>
        <v>75.260000000000005</v>
      </c>
      <c r="O48" s="72" t="s">
        <v>199</v>
      </c>
      <c r="P48" s="72" t="s">
        <v>199</v>
      </c>
      <c r="Q48" s="73" t="s">
        <v>199</v>
      </c>
      <c r="R48" s="72" t="s">
        <v>199</v>
      </c>
      <c r="S48" s="73" t="s">
        <v>199</v>
      </c>
      <c r="T48" s="73" t="s">
        <v>199</v>
      </c>
      <c r="U48" s="72" t="s">
        <v>199</v>
      </c>
      <c r="V48" s="72" t="s">
        <v>199</v>
      </c>
      <c r="W48" s="73" t="s">
        <v>199</v>
      </c>
      <c r="X48" s="72">
        <v>75.260000000000005</v>
      </c>
      <c r="Y48" s="72">
        <v>75.260000000000005</v>
      </c>
      <c r="Z48" s="77">
        <v>75.260000000000005</v>
      </c>
      <c r="AA48" s="72" t="s">
        <v>199</v>
      </c>
      <c r="AB48" s="72" t="s">
        <v>199</v>
      </c>
      <c r="AC48" s="73" t="s">
        <v>199</v>
      </c>
      <c r="AD48" s="72" t="s">
        <v>205</v>
      </c>
      <c r="AE48" s="72" t="s">
        <v>201</v>
      </c>
      <c r="AF48" s="74">
        <v>75.260000000000005</v>
      </c>
      <c r="AG48" s="74">
        <v>75.260000000000005</v>
      </c>
      <c r="AH48" s="72" t="s">
        <v>199</v>
      </c>
      <c r="AI48" s="72" t="s">
        <v>202</v>
      </c>
    </row>
    <row r="49" spans="1:35" x14ac:dyDescent="0.45">
      <c r="A49" s="72">
        <v>48</v>
      </c>
      <c r="B49" s="72" t="s">
        <v>32</v>
      </c>
      <c r="C49" s="72" t="s">
        <v>486</v>
      </c>
      <c r="D49" s="72">
        <v>20243141099</v>
      </c>
      <c r="E49" s="72" t="s">
        <v>519</v>
      </c>
      <c r="F49" s="72" t="s">
        <v>36</v>
      </c>
      <c r="G49" s="72" t="s">
        <v>196</v>
      </c>
      <c r="H49" s="72" t="s">
        <v>197</v>
      </c>
      <c r="I49" s="72" t="s">
        <v>198</v>
      </c>
      <c r="J49" s="72">
        <v>360</v>
      </c>
      <c r="K49" s="72">
        <v>83.18</v>
      </c>
      <c r="L49" s="72">
        <v>77.59</v>
      </c>
      <c r="M49" s="72">
        <v>74.239999999999995</v>
      </c>
      <c r="N49" s="72">
        <v>74.239999999999995</v>
      </c>
      <c r="O49" s="72">
        <v>0</v>
      </c>
      <c r="P49" s="72">
        <v>0</v>
      </c>
      <c r="Q49" s="72">
        <v>0</v>
      </c>
      <c r="R49" s="72">
        <v>1</v>
      </c>
      <c r="S49" s="72">
        <v>1</v>
      </c>
      <c r="T49" s="72">
        <v>1</v>
      </c>
      <c r="U49" s="72">
        <v>0</v>
      </c>
      <c r="V49" s="72">
        <v>0</v>
      </c>
      <c r="W49" s="72">
        <v>0</v>
      </c>
      <c r="X49" s="72">
        <v>78.59</v>
      </c>
      <c r="Y49" s="72">
        <v>75.239999999999995</v>
      </c>
      <c r="Z49" s="72">
        <v>75.239999999999995</v>
      </c>
      <c r="AA49" s="72" t="s">
        <v>199</v>
      </c>
      <c r="AB49" s="72" t="s">
        <v>199</v>
      </c>
      <c r="AC49" s="72" t="s">
        <v>199</v>
      </c>
      <c r="AD49" s="72" t="s">
        <v>77</v>
      </c>
      <c r="AE49" s="72" t="s">
        <v>489</v>
      </c>
      <c r="AF49" s="72">
        <v>75.239999999999995</v>
      </c>
      <c r="AG49" s="72">
        <v>75.239999999999995</v>
      </c>
      <c r="AH49" s="72"/>
      <c r="AI49" s="72" t="s">
        <v>399</v>
      </c>
    </row>
    <row r="50" spans="1:35" x14ac:dyDescent="0.45">
      <c r="A50" s="72">
        <v>49</v>
      </c>
      <c r="B50" s="78" t="s">
        <v>32</v>
      </c>
      <c r="C50" s="78" t="s">
        <v>254</v>
      </c>
      <c r="D50" s="78">
        <v>20243141041</v>
      </c>
      <c r="E50" s="78" t="s">
        <v>332</v>
      </c>
      <c r="F50" s="78" t="s">
        <v>36</v>
      </c>
      <c r="G50" s="78" t="s">
        <v>196</v>
      </c>
      <c r="H50" s="78" t="s">
        <v>197</v>
      </c>
      <c r="I50" s="78" t="s">
        <v>198</v>
      </c>
      <c r="J50" s="78">
        <v>370</v>
      </c>
      <c r="K50" s="78">
        <v>80.08</v>
      </c>
      <c r="L50" s="78">
        <v>75.36</v>
      </c>
      <c r="M50" s="79">
        <v>75.216000000000008</v>
      </c>
      <c r="N50" s="79">
        <v>75.215999999999994</v>
      </c>
      <c r="O50" s="78"/>
      <c r="P50" s="78"/>
      <c r="Q50" s="78"/>
      <c r="R50" s="78"/>
      <c r="S50" s="78"/>
      <c r="T50" s="78"/>
      <c r="U50" s="78"/>
      <c r="V50" s="78"/>
      <c r="W50" s="78"/>
      <c r="X50" s="78">
        <v>75.36</v>
      </c>
      <c r="Y50" s="80">
        <v>75.215999999999994</v>
      </c>
      <c r="Z50" s="80">
        <v>75.215999999999994</v>
      </c>
      <c r="AA50" s="78"/>
      <c r="AB50" s="78"/>
      <c r="AC50" s="78"/>
      <c r="AD50" s="78" t="s">
        <v>53</v>
      </c>
      <c r="AE50" s="78" t="s">
        <v>234</v>
      </c>
      <c r="AF50" s="80">
        <v>75.215999999999994</v>
      </c>
      <c r="AG50" s="80">
        <v>75.215999999999994</v>
      </c>
      <c r="AH50" s="72"/>
      <c r="AI50" s="73" t="s">
        <v>257</v>
      </c>
    </row>
    <row r="51" spans="1:35" x14ac:dyDescent="0.45">
      <c r="A51" s="72">
        <v>50</v>
      </c>
      <c r="B51" s="72" t="s">
        <v>32</v>
      </c>
      <c r="C51" s="72" t="s">
        <v>338</v>
      </c>
      <c r="D51" s="72">
        <v>20243141060</v>
      </c>
      <c r="E51" s="72" t="s">
        <v>353</v>
      </c>
      <c r="F51" s="72" t="s">
        <v>36</v>
      </c>
      <c r="G51" s="72" t="s">
        <v>196</v>
      </c>
      <c r="H51" s="72" t="s">
        <v>197</v>
      </c>
      <c r="I51" s="72" t="s">
        <v>198</v>
      </c>
      <c r="J51" s="72">
        <v>366</v>
      </c>
      <c r="K51" s="72">
        <v>83.1</v>
      </c>
      <c r="L51" s="76">
        <f>J51*0.2*0.8+K51*0.2</f>
        <v>75.180000000000007</v>
      </c>
      <c r="M51" s="77">
        <v>75.180000000000007</v>
      </c>
      <c r="N51" s="77">
        <v>75.180000000000007</v>
      </c>
      <c r="O51" s="72">
        <v>0</v>
      </c>
      <c r="P51" s="72">
        <v>0</v>
      </c>
      <c r="Q51" s="72">
        <v>0</v>
      </c>
      <c r="R51" s="72">
        <v>0</v>
      </c>
      <c r="S51" s="72">
        <v>0</v>
      </c>
      <c r="T51" s="72">
        <v>0</v>
      </c>
      <c r="U51" s="72">
        <v>0</v>
      </c>
      <c r="V51" s="72">
        <v>0</v>
      </c>
      <c r="W51" s="72">
        <v>0</v>
      </c>
      <c r="X51" s="77">
        <v>75.180000000000007</v>
      </c>
      <c r="Y51" s="77">
        <v>75.180000000000007</v>
      </c>
      <c r="Z51" s="77">
        <v>75.180000000000007</v>
      </c>
      <c r="AA51" s="72" t="s">
        <v>199</v>
      </c>
      <c r="AB51" s="72" t="s">
        <v>199</v>
      </c>
      <c r="AC51" s="72" t="s">
        <v>199</v>
      </c>
      <c r="AD51" s="72" t="s">
        <v>120</v>
      </c>
      <c r="AE51" s="78" t="s">
        <v>341</v>
      </c>
      <c r="AF51" s="77">
        <v>75.180000000000007</v>
      </c>
      <c r="AG51" s="77">
        <v>75.180000000000007</v>
      </c>
      <c r="AH51" s="73" t="s">
        <v>199</v>
      </c>
      <c r="AI51" s="72" t="s">
        <v>201</v>
      </c>
    </row>
    <row r="52" spans="1:35" ht="99" x14ac:dyDescent="0.45">
      <c r="A52" s="72">
        <v>51</v>
      </c>
      <c r="B52" s="75" t="s">
        <v>32</v>
      </c>
      <c r="C52" s="73" t="s">
        <v>479</v>
      </c>
      <c r="D52" s="72">
        <v>20243141036</v>
      </c>
      <c r="E52" s="78" t="s">
        <v>643</v>
      </c>
      <c r="F52" s="72" t="s">
        <v>36</v>
      </c>
      <c r="G52" s="73" t="s">
        <v>196</v>
      </c>
      <c r="H52" s="72" t="s">
        <v>197</v>
      </c>
      <c r="I52" s="72" t="s">
        <v>198</v>
      </c>
      <c r="J52" s="72">
        <v>344</v>
      </c>
      <c r="K52" s="72">
        <v>89.82</v>
      </c>
      <c r="L52" s="72">
        <v>73.004000000000005</v>
      </c>
      <c r="M52" s="74">
        <f>(J52*0.8)*0.2+K52*0.2</f>
        <v>73.003999999999991</v>
      </c>
      <c r="N52" s="74">
        <f>(J52*0.8)*0.2+K52*0.2</f>
        <v>73.003999999999991</v>
      </c>
      <c r="O52" s="72"/>
      <c r="P52" s="73">
        <v>0</v>
      </c>
      <c r="Q52" s="73">
        <v>0</v>
      </c>
      <c r="R52" s="75" t="s">
        <v>644</v>
      </c>
      <c r="S52" s="72">
        <v>2</v>
      </c>
      <c r="T52" s="72">
        <v>2</v>
      </c>
      <c r="U52" s="72"/>
      <c r="V52" s="72">
        <v>0</v>
      </c>
      <c r="W52" s="72">
        <v>0</v>
      </c>
      <c r="X52" s="72">
        <v>76.500399999999999</v>
      </c>
      <c r="Y52" s="74">
        <v>75</v>
      </c>
      <c r="Z52" s="74">
        <v>75</v>
      </c>
      <c r="AA52" s="72"/>
      <c r="AB52" s="75" t="s">
        <v>645</v>
      </c>
      <c r="AC52" s="75" t="s">
        <v>645</v>
      </c>
      <c r="AD52" s="72" t="s">
        <v>464</v>
      </c>
      <c r="AE52" s="72" t="s">
        <v>202</v>
      </c>
      <c r="AF52" s="74">
        <v>75</v>
      </c>
      <c r="AG52" s="74">
        <v>75</v>
      </c>
      <c r="AH52" s="72"/>
      <c r="AI52" s="72" t="s">
        <v>234</v>
      </c>
    </row>
    <row r="53" spans="1:35" x14ac:dyDescent="0.45">
      <c r="A53" s="72">
        <v>52</v>
      </c>
      <c r="B53" s="72" t="s">
        <v>32</v>
      </c>
      <c r="C53" s="72" t="s">
        <v>218</v>
      </c>
      <c r="D53" s="72">
        <v>20243141051</v>
      </c>
      <c r="E53" s="72" t="s">
        <v>300</v>
      </c>
      <c r="F53" s="72" t="s">
        <v>47</v>
      </c>
      <c r="G53" s="72" t="s">
        <v>196</v>
      </c>
      <c r="H53" s="72" t="s">
        <v>197</v>
      </c>
      <c r="I53" s="72" t="s">
        <v>198</v>
      </c>
      <c r="J53" s="72">
        <v>354</v>
      </c>
      <c r="K53" s="72">
        <v>86.46</v>
      </c>
      <c r="L53" s="73">
        <v>78.63</v>
      </c>
      <c r="M53" s="96">
        <v>73.930000000000007</v>
      </c>
      <c r="N53" s="77">
        <f>J53*0.2*0.8+K53*0.2</f>
        <v>73.932000000000002</v>
      </c>
      <c r="O53" s="72" t="s">
        <v>199</v>
      </c>
      <c r="P53" s="72" t="s">
        <v>199</v>
      </c>
      <c r="Q53" s="73" t="s">
        <v>199</v>
      </c>
      <c r="R53" s="72">
        <v>1</v>
      </c>
      <c r="S53" s="72">
        <v>1</v>
      </c>
      <c r="T53" s="72">
        <v>1</v>
      </c>
      <c r="U53" s="72" t="s">
        <v>199</v>
      </c>
      <c r="V53" s="72" t="s">
        <v>199</v>
      </c>
      <c r="W53" s="73" t="s">
        <v>199</v>
      </c>
      <c r="X53" s="72">
        <v>79.63</v>
      </c>
      <c r="Y53" s="72">
        <v>74.930000000000007</v>
      </c>
      <c r="Z53" s="77">
        <v>74.930000000000007</v>
      </c>
      <c r="AA53" s="72" t="s">
        <v>199</v>
      </c>
      <c r="AB53" s="73" t="s">
        <v>199</v>
      </c>
      <c r="AC53" s="73" t="s">
        <v>199</v>
      </c>
      <c r="AD53" s="72" t="s">
        <v>200</v>
      </c>
      <c r="AE53" s="72" t="s">
        <v>201</v>
      </c>
      <c r="AF53" s="74">
        <v>74.930000000000007</v>
      </c>
      <c r="AG53" s="74">
        <v>74.930000000000007</v>
      </c>
      <c r="AH53" s="72" t="s">
        <v>199</v>
      </c>
      <c r="AI53" s="72" t="s">
        <v>202</v>
      </c>
    </row>
    <row r="54" spans="1:35" x14ac:dyDescent="0.45">
      <c r="A54" s="63">
        <v>53</v>
      </c>
      <c r="B54" s="63" t="s">
        <v>32</v>
      </c>
      <c r="C54" s="63" t="s">
        <v>535</v>
      </c>
      <c r="D54" s="63">
        <v>20243141083</v>
      </c>
      <c r="E54" s="63" t="s">
        <v>579</v>
      </c>
      <c r="F54" s="63" t="s">
        <v>36</v>
      </c>
      <c r="G54" s="63" t="s">
        <v>196</v>
      </c>
      <c r="H54" s="63" t="s">
        <v>197</v>
      </c>
      <c r="I54" s="63" t="s">
        <v>198</v>
      </c>
      <c r="J54" s="63">
        <v>366</v>
      </c>
      <c r="K54" s="63">
        <v>81.84</v>
      </c>
      <c r="L54" s="63">
        <v>74.927999999999997</v>
      </c>
      <c r="M54" s="85">
        <v>74.927999999999997</v>
      </c>
      <c r="N54" s="85">
        <v>74.927999999999997</v>
      </c>
      <c r="O54" s="63">
        <v>0</v>
      </c>
      <c r="P54" s="63">
        <v>0</v>
      </c>
      <c r="Q54" s="63">
        <v>0</v>
      </c>
      <c r="R54" s="63">
        <v>0</v>
      </c>
      <c r="S54" s="63">
        <v>0</v>
      </c>
      <c r="T54" s="63">
        <v>0</v>
      </c>
      <c r="U54" s="63">
        <v>0</v>
      </c>
      <c r="V54" s="63">
        <v>0</v>
      </c>
      <c r="W54" s="63">
        <v>0</v>
      </c>
      <c r="X54" s="63">
        <v>74.927999999999997</v>
      </c>
      <c r="Y54" s="85">
        <v>74.927999999999997</v>
      </c>
      <c r="Z54" s="85">
        <v>74.927999999999997</v>
      </c>
      <c r="AA54" s="63" t="s">
        <v>199</v>
      </c>
      <c r="AB54" s="63"/>
      <c r="AC54" s="63"/>
      <c r="AD54" s="63" t="s">
        <v>555</v>
      </c>
      <c r="AE54" s="63" t="s">
        <v>538</v>
      </c>
      <c r="AF54" s="85">
        <v>74.927999999999997</v>
      </c>
      <c r="AG54" s="85">
        <v>74.927999999999997</v>
      </c>
      <c r="AH54" s="63"/>
      <c r="AI54" s="63" t="s">
        <v>534</v>
      </c>
    </row>
    <row r="55" spans="1:35" x14ac:dyDescent="0.45">
      <c r="A55" s="63">
        <v>54</v>
      </c>
      <c r="B55" s="63" t="s">
        <v>32</v>
      </c>
      <c r="C55" s="86" t="s">
        <v>479</v>
      </c>
      <c r="D55" s="63">
        <v>20243141009</v>
      </c>
      <c r="E55" s="62" t="s">
        <v>625</v>
      </c>
      <c r="F55" s="63" t="s">
        <v>36</v>
      </c>
      <c r="G55" s="86" t="s">
        <v>196</v>
      </c>
      <c r="H55" s="63" t="s">
        <v>197</v>
      </c>
      <c r="I55" s="63" t="s">
        <v>198</v>
      </c>
      <c r="J55" s="63">
        <v>357</v>
      </c>
      <c r="K55" s="62">
        <v>78.38</v>
      </c>
      <c r="L55" s="62">
        <v>72.796000000000006</v>
      </c>
      <c r="M55" s="87">
        <v>72.796000000000006</v>
      </c>
      <c r="N55" s="90">
        <v>72.796000000000006</v>
      </c>
      <c r="O55" s="63">
        <v>0</v>
      </c>
      <c r="P55" s="86">
        <v>0</v>
      </c>
      <c r="Q55" s="86">
        <v>0</v>
      </c>
      <c r="R55" s="91">
        <v>2</v>
      </c>
      <c r="S55" s="63"/>
      <c r="T55" s="63"/>
      <c r="U55" s="63">
        <v>0</v>
      </c>
      <c r="V55" s="86">
        <v>0</v>
      </c>
      <c r="W55" s="86">
        <v>0</v>
      </c>
      <c r="X55" s="63">
        <v>74.796000000000006</v>
      </c>
      <c r="Y55" s="90">
        <v>74.796000000000006</v>
      </c>
      <c r="Z55" s="90">
        <v>74.796000000000006</v>
      </c>
      <c r="AA55" s="63"/>
      <c r="AB55" s="91"/>
      <c r="AC55" s="91"/>
      <c r="AD55" s="63" t="s">
        <v>626</v>
      </c>
      <c r="AE55" s="63" t="s">
        <v>202</v>
      </c>
      <c r="AF55" s="90">
        <v>74.796000000000006</v>
      </c>
      <c r="AG55" s="90">
        <v>74.796000000000006</v>
      </c>
      <c r="AH55" s="63"/>
      <c r="AI55" s="63" t="s">
        <v>234</v>
      </c>
    </row>
    <row r="56" spans="1:35" x14ac:dyDescent="0.45">
      <c r="A56" s="63">
        <v>55</v>
      </c>
      <c r="B56" s="62" t="s">
        <v>32</v>
      </c>
      <c r="C56" s="62" t="s">
        <v>254</v>
      </c>
      <c r="D56" s="62">
        <v>20243141042</v>
      </c>
      <c r="E56" s="62" t="s">
        <v>317</v>
      </c>
      <c r="F56" s="62" t="s">
        <v>36</v>
      </c>
      <c r="G56" s="62" t="s">
        <v>196</v>
      </c>
      <c r="H56" s="62" t="s">
        <v>197</v>
      </c>
      <c r="I56" s="62" t="s">
        <v>198</v>
      </c>
      <c r="J56" s="62">
        <v>356</v>
      </c>
      <c r="K56" s="62">
        <v>81.22</v>
      </c>
      <c r="L56" s="62">
        <v>76.209999999999994</v>
      </c>
      <c r="M56" s="68">
        <v>73.204000000000008</v>
      </c>
      <c r="N56" s="68">
        <v>73.203999999999994</v>
      </c>
      <c r="O56" s="62"/>
      <c r="P56" s="62"/>
      <c r="Q56" s="62"/>
      <c r="R56" s="62" t="s">
        <v>318</v>
      </c>
      <c r="S56" s="62" t="s">
        <v>319</v>
      </c>
      <c r="T56" s="62">
        <v>1.5</v>
      </c>
      <c r="U56" s="62"/>
      <c r="V56" s="62"/>
      <c r="W56" s="62"/>
      <c r="X56" s="62">
        <v>77.709999999999994</v>
      </c>
      <c r="Y56" s="87">
        <v>74.7</v>
      </c>
      <c r="Z56" s="87">
        <v>74.7</v>
      </c>
      <c r="AA56" s="62"/>
      <c r="AB56" s="62"/>
      <c r="AC56" s="62"/>
      <c r="AD56" s="62" t="s">
        <v>85</v>
      </c>
      <c r="AE56" s="62" t="s">
        <v>234</v>
      </c>
      <c r="AF56" s="99">
        <v>74.7</v>
      </c>
      <c r="AG56" s="99">
        <v>74.7</v>
      </c>
      <c r="AH56" s="63"/>
      <c r="AI56" s="86" t="s">
        <v>257</v>
      </c>
    </row>
    <row r="57" spans="1:35" x14ac:dyDescent="0.45">
      <c r="A57" s="63">
        <v>56</v>
      </c>
      <c r="B57" s="63" t="s">
        <v>32</v>
      </c>
      <c r="C57" s="63" t="s">
        <v>535</v>
      </c>
      <c r="D57" s="63">
        <v>20243141100</v>
      </c>
      <c r="E57" s="63" t="s">
        <v>575</v>
      </c>
      <c r="F57" s="63" t="s">
        <v>36</v>
      </c>
      <c r="G57" s="63" t="s">
        <v>196</v>
      </c>
      <c r="H57" s="63" t="s">
        <v>197</v>
      </c>
      <c r="I57" s="63" t="s">
        <v>198</v>
      </c>
      <c r="J57" s="63">
        <v>359</v>
      </c>
      <c r="K57" s="62">
        <v>85.72</v>
      </c>
      <c r="L57" s="62">
        <v>74.584000000000003</v>
      </c>
      <c r="M57" s="68">
        <v>74.584000000000003</v>
      </c>
      <c r="N57" s="85">
        <v>74.584000000000003</v>
      </c>
      <c r="O57" s="63">
        <v>0</v>
      </c>
      <c r="P57" s="63">
        <v>0</v>
      </c>
      <c r="Q57" s="63">
        <v>0</v>
      </c>
      <c r="R57" s="63" t="s">
        <v>576</v>
      </c>
      <c r="S57" s="63">
        <v>0</v>
      </c>
      <c r="T57" s="63">
        <v>0</v>
      </c>
      <c r="U57" s="63">
        <v>0</v>
      </c>
      <c r="V57" s="63">
        <v>0</v>
      </c>
      <c r="W57" s="63">
        <v>0</v>
      </c>
      <c r="X57" s="63">
        <v>75.584000000000003</v>
      </c>
      <c r="Y57" s="85">
        <v>74.584000000000003</v>
      </c>
      <c r="Z57" s="85">
        <v>74.584000000000003</v>
      </c>
      <c r="AA57" s="63" t="s">
        <v>199</v>
      </c>
      <c r="AB57" s="63" t="s">
        <v>577</v>
      </c>
      <c r="AC57" s="63"/>
      <c r="AD57" s="63" t="s">
        <v>546</v>
      </c>
      <c r="AE57" s="63" t="s">
        <v>538</v>
      </c>
      <c r="AF57" s="85">
        <v>74.584000000000003</v>
      </c>
      <c r="AG57" s="85">
        <v>74.584000000000003</v>
      </c>
      <c r="AH57" s="63"/>
      <c r="AI57" s="63" t="s">
        <v>534</v>
      </c>
    </row>
    <row r="58" spans="1:35" x14ac:dyDescent="0.45">
      <c r="A58" s="63">
        <v>57</v>
      </c>
      <c r="B58" s="63" t="s">
        <v>32</v>
      </c>
      <c r="C58" s="63" t="s">
        <v>486</v>
      </c>
      <c r="D58" s="63" t="s">
        <v>515</v>
      </c>
      <c r="E58" s="63" t="s">
        <v>516</v>
      </c>
      <c r="F58" s="63" t="s">
        <v>36</v>
      </c>
      <c r="G58" s="63" t="s">
        <v>196</v>
      </c>
      <c r="H58" s="63" t="s">
        <v>197</v>
      </c>
      <c r="I58" s="63" t="s">
        <v>198</v>
      </c>
      <c r="J58" s="63">
        <v>359</v>
      </c>
      <c r="K58" s="62">
        <v>85.64</v>
      </c>
      <c r="L58" s="62">
        <v>74.567999999999998</v>
      </c>
      <c r="M58" s="62">
        <v>74.569999999999993</v>
      </c>
      <c r="N58" s="63">
        <v>74.569999999999993</v>
      </c>
      <c r="O58" s="63">
        <v>0</v>
      </c>
      <c r="P58" s="63">
        <v>0</v>
      </c>
      <c r="Q58" s="63">
        <v>0</v>
      </c>
      <c r="R58" s="63">
        <v>0</v>
      </c>
      <c r="S58" s="63">
        <v>0</v>
      </c>
      <c r="T58" s="63">
        <v>0</v>
      </c>
      <c r="U58" s="63">
        <v>0</v>
      </c>
      <c r="V58" s="63">
        <v>0</v>
      </c>
      <c r="W58" s="63">
        <v>0</v>
      </c>
      <c r="X58" s="63">
        <v>74.567999999999998</v>
      </c>
      <c r="Y58" s="63">
        <v>74.569999999999993</v>
      </c>
      <c r="Z58" s="63">
        <v>74.569999999999993</v>
      </c>
      <c r="AA58" s="63" t="s">
        <v>199</v>
      </c>
      <c r="AB58" s="63" t="s">
        <v>199</v>
      </c>
      <c r="AC58" s="63" t="s">
        <v>199</v>
      </c>
      <c r="AD58" s="63" t="s">
        <v>157</v>
      </c>
      <c r="AE58" s="63" t="s">
        <v>489</v>
      </c>
      <c r="AF58" s="63">
        <v>74.569999999999993</v>
      </c>
      <c r="AG58" s="63">
        <v>74.569999999999993</v>
      </c>
      <c r="AH58" s="63"/>
      <c r="AI58" s="63" t="s">
        <v>399</v>
      </c>
    </row>
    <row r="59" spans="1:35" x14ac:dyDescent="0.45">
      <c r="A59" s="63">
        <v>58</v>
      </c>
      <c r="B59" s="63" t="s">
        <v>32</v>
      </c>
      <c r="C59" s="86" t="s">
        <v>667</v>
      </c>
      <c r="D59" s="63">
        <v>20243141062</v>
      </c>
      <c r="E59" s="63" t="s">
        <v>468</v>
      </c>
      <c r="F59" s="63" t="s">
        <v>36</v>
      </c>
      <c r="G59" s="86" t="s">
        <v>196</v>
      </c>
      <c r="H59" s="63" t="s">
        <v>197</v>
      </c>
      <c r="I59" s="63" t="s">
        <v>198</v>
      </c>
      <c r="J59" s="63">
        <v>353</v>
      </c>
      <c r="K59" s="62">
        <v>88.9</v>
      </c>
      <c r="L59" s="62">
        <v>74.260000000000005</v>
      </c>
      <c r="M59" s="87">
        <f>(J59*0.8)*0.2+K59*0.2</f>
        <v>74.260000000000019</v>
      </c>
      <c r="N59" s="90">
        <f>(J59*0.8)*0.2+K59*0.2</f>
        <v>74.260000000000019</v>
      </c>
      <c r="O59" s="63"/>
      <c r="P59" s="86">
        <v>0</v>
      </c>
      <c r="Q59" s="86">
        <v>0</v>
      </c>
      <c r="R59" s="91"/>
      <c r="S59" s="63">
        <v>0</v>
      </c>
      <c r="T59" s="63">
        <v>0</v>
      </c>
      <c r="U59" s="63"/>
      <c r="V59" s="63">
        <v>0</v>
      </c>
      <c r="W59" s="63">
        <v>0</v>
      </c>
      <c r="X59" s="63">
        <v>74.260000000000005</v>
      </c>
      <c r="Y59" s="90">
        <v>74.260000000000005</v>
      </c>
      <c r="Z59" s="90">
        <v>74.260000000000005</v>
      </c>
      <c r="AA59" s="63"/>
      <c r="AB59" s="63"/>
      <c r="AC59" s="63"/>
      <c r="AD59" s="63" t="s">
        <v>469</v>
      </c>
      <c r="AE59" s="63" t="s">
        <v>202</v>
      </c>
      <c r="AF59" s="90">
        <v>74.260000000000005</v>
      </c>
      <c r="AG59" s="90">
        <v>74.260000000000005</v>
      </c>
      <c r="AH59" s="63"/>
      <c r="AI59" s="63" t="s">
        <v>234</v>
      </c>
    </row>
    <row r="60" spans="1:35" x14ac:dyDescent="0.45">
      <c r="A60" s="63">
        <v>59</v>
      </c>
      <c r="B60" s="63" t="s">
        <v>32</v>
      </c>
      <c r="C60" s="63" t="s">
        <v>535</v>
      </c>
      <c r="D60" s="63">
        <v>20243141081</v>
      </c>
      <c r="E60" s="63" t="s">
        <v>571</v>
      </c>
      <c r="F60" s="63" t="s">
        <v>47</v>
      </c>
      <c r="G60" s="63" t="s">
        <v>196</v>
      </c>
      <c r="H60" s="63" t="s">
        <v>197</v>
      </c>
      <c r="I60" s="63" t="s">
        <v>198</v>
      </c>
      <c r="J60" s="63">
        <v>361</v>
      </c>
      <c r="K60" s="62">
        <v>82.12</v>
      </c>
      <c r="L60" s="62">
        <v>74.183999999999997</v>
      </c>
      <c r="M60" s="68">
        <v>74.183999999999997</v>
      </c>
      <c r="N60" s="85">
        <v>74.183999999999997</v>
      </c>
      <c r="O60" s="63">
        <v>0</v>
      </c>
      <c r="P60" s="63">
        <v>0</v>
      </c>
      <c r="Q60" s="63">
        <v>0</v>
      </c>
      <c r="R60" s="63">
        <v>0</v>
      </c>
      <c r="S60" s="63">
        <v>0</v>
      </c>
      <c r="T60" s="63">
        <v>0</v>
      </c>
      <c r="U60" s="63">
        <v>0</v>
      </c>
      <c r="V60" s="63">
        <v>0</v>
      </c>
      <c r="W60" s="63">
        <v>0</v>
      </c>
      <c r="X60" s="63">
        <v>74.183999999999997</v>
      </c>
      <c r="Y60" s="85">
        <v>74.183999999999997</v>
      </c>
      <c r="Z60" s="85">
        <v>74.183999999999997</v>
      </c>
      <c r="AA60" s="63" t="s">
        <v>199</v>
      </c>
      <c r="AB60" s="63"/>
      <c r="AC60" s="63"/>
      <c r="AD60" s="63" t="s">
        <v>546</v>
      </c>
      <c r="AE60" s="63" t="s">
        <v>538</v>
      </c>
      <c r="AF60" s="85">
        <v>74.183999999999997</v>
      </c>
      <c r="AG60" s="85">
        <v>74.183999999999997</v>
      </c>
      <c r="AH60" s="63"/>
      <c r="AI60" s="63" t="s">
        <v>534</v>
      </c>
    </row>
    <row r="61" spans="1:35" x14ac:dyDescent="0.45">
      <c r="A61" s="63">
        <v>60</v>
      </c>
      <c r="B61" s="63" t="s">
        <v>32</v>
      </c>
      <c r="C61" s="63" t="s">
        <v>535</v>
      </c>
      <c r="D61" s="63">
        <v>20243141013</v>
      </c>
      <c r="E61" s="63" t="s">
        <v>580</v>
      </c>
      <c r="F61" s="63" t="s">
        <v>36</v>
      </c>
      <c r="G61" s="63" t="s">
        <v>196</v>
      </c>
      <c r="H61" s="63" t="s">
        <v>197</v>
      </c>
      <c r="I61" s="63" t="s">
        <v>198</v>
      </c>
      <c r="J61" s="63">
        <v>354</v>
      </c>
      <c r="K61" s="62">
        <v>82.56</v>
      </c>
      <c r="L61" s="62">
        <v>73.152000000000001</v>
      </c>
      <c r="M61" s="68">
        <v>73.152000000000001</v>
      </c>
      <c r="N61" s="85">
        <v>73.152000000000001</v>
      </c>
      <c r="O61" s="63">
        <v>0</v>
      </c>
      <c r="P61" s="63">
        <v>0</v>
      </c>
      <c r="Q61" s="63">
        <v>0</v>
      </c>
      <c r="R61" s="63" t="s">
        <v>581</v>
      </c>
      <c r="S61" s="63">
        <v>1</v>
      </c>
      <c r="T61" s="63">
        <v>1</v>
      </c>
      <c r="U61" s="63">
        <v>0</v>
      </c>
      <c r="V61" s="63">
        <v>0</v>
      </c>
      <c r="W61" s="63">
        <v>0</v>
      </c>
      <c r="X61" s="63">
        <v>74.152000000000001</v>
      </c>
      <c r="Y61" s="85">
        <v>74.152000000000001</v>
      </c>
      <c r="Z61" s="85">
        <v>74.152000000000001</v>
      </c>
      <c r="AA61" s="63" t="s">
        <v>199</v>
      </c>
      <c r="AB61" s="63"/>
      <c r="AC61" s="63"/>
      <c r="AD61" s="63" t="s">
        <v>573</v>
      </c>
      <c r="AE61" s="63" t="s">
        <v>538</v>
      </c>
      <c r="AF61" s="85">
        <v>74.152000000000001</v>
      </c>
      <c r="AG61" s="85">
        <v>74.152000000000001</v>
      </c>
      <c r="AH61" s="63"/>
      <c r="AI61" s="63" t="s">
        <v>534</v>
      </c>
    </row>
    <row r="62" spans="1:35" x14ac:dyDescent="0.45">
      <c r="A62" s="63">
        <v>61</v>
      </c>
      <c r="B62" s="63" t="s">
        <v>32</v>
      </c>
      <c r="C62" s="63" t="s">
        <v>585</v>
      </c>
      <c r="D62" s="100">
        <v>20243141070</v>
      </c>
      <c r="E62" s="63" t="s">
        <v>588</v>
      </c>
      <c r="F62" s="63" t="s">
        <v>36</v>
      </c>
      <c r="G62" s="63" t="s">
        <v>196</v>
      </c>
      <c r="H62" s="63" t="s">
        <v>197</v>
      </c>
      <c r="I62" s="63" t="s">
        <v>198</v>
      </c>
      <c r="J62" s="63">
        <v>358</v>
      </c>
      <c r="K62" s="62">
        <v>84.1</v>
      </c>
      <c r="L62" s="62">
        <v>74.099999999999994</v>
      </c>
      <c r="M62" s="68">
        <v>74.099999999999994</v>
      </c>
      <c r="N62" s="85">
        <v>74.099999999999994</v>
      </c>
      <c r="O62" s="63"/>
      <c r="P62" s="63"/>
      <c r="Q62" s="63"/>
      <c r="R62" s="63"/>
      <c r="S62" s="63"/>
      <c r="T62" s="63"/>
      <c r="U62" s="63"/>
      <c r="V62" s="63"/>
      <c r="W62" s="63"/>
      <c r="X62" s="85">
        <v>74.099999999999994</v>
      </c>
      <c r="Y62" s="85">
        <v>74.099999999999994</v>
      </c>
      <c r="Z62" s="85">
        <v>74.099999999999994</v>
      </c>
      <c r="AA62" s="63"/>
      <c r="AB62" s="63"/>
      <c r="AC62" s="63"/>
      <c r="AD62" s="63" t="s">
        <v>424</v>
      </c>
      <c r="AE62" s="63" t="s">
        <v>400</v>
      </c>
      <c r="AF62" s="85">
        <v>74.099999999999994</v>
      </c>
      <c r="AG62" s="85">
        <v>74.099999999999994</v>
      </c>
      <c r="AH62" s="63"/>
      <c r="AI62" s="63" t="s">
        <v>587</v>
      </c>
    </row>
    <row r="63" spans="1:35" x14ac:dyDescent="0.45">
      <c r="A63" s="63">
        <v>62</v>
      </c>
      <c r="B63" s="62" t="s">
        <v>32</v>
      </c>
      <c r="C63" s="62" t="s">
        <v>254</v>
      </c>
      <c r="D63" s="62">
        <v>20243141088</v>
      </c>
      <c r="E63" s="62" t="s">
        <v>331</v>
      </c>
      <c r="F63" s="62" t="s">
        <v>36</v>
      </c>
      <c r="G63" s="62" t="s">
        <v>196</v>
      </c>
      <c r="H63" s="62" t="s">
        <v>197</v>
      </c>
      <c r="I63" s="62" t="s">
        <v>198</v>
      </c>
      <c r="J63" s="62">
        <v>355</v>
      </c>
      <c r="K63" s="62">
        <v>86.26</v>
      </c>
      <c r="L63" s="62">
        <v>78.63</v>
      </c>
      <c r="M63" s="68">
        <v>74.052000000000007</v>
      </c>
      <c r="N63" s="68">
        <v>74.052000000000007</v>
      </c>
      <c r="O63" s="62"/>
      <c r="P63" s="62"/>
      <c r="Q63" s="62"/>
      <c r="R63" s="62"/>
      <c r="S63" s="62"/>
      <c r="T63" s="62"/>
      <c r="U63" s="62"/>
      <c r="V63" s="62"/>
      <c r="W63" s="62"/>
      <c r="X63" s="62">
        <v>78.63</v>
      </c>
      <c r="Y63" s="87">
        <v>74.052000000000007</v>
      </c>
      <c r="Z63" s="87">
        <v>74.052000000000007</v>
      </c>
      <c r="AA63" s="62"/>
      <c r="AB63" s="62"/>
      <c r="AC63" s="62"/>
      <c r="AD63" s="62" t="s">
        <v>286</v>
      </c>
      <c r="AE63" s="62" t="s">
        <v>234</v>
      </c>
      <c r="AF63" s="87">
        <v>74.052000000000007</v>
      </c>
      <c r="AG63" s="87">
        <v>74.052000000000007</v>
      </c>
      <c r="AH63" s="63"/>
      <c r="AI63" s="86" t="s">
        <v>257</v>
      </c>
    </row>
    <row r="64" spans="1:35" x14ac:dyDescent="0.45">
      <c r="A64" s="63">
        <v>63</v>
      </c>
      <c r="B64" s="63" t="s">
        <v>32</v>
      </c>
      <c r="C64" s="63" t="s">
        <v>535</v>
      </c>
      <c r="D64" s="63">
        <v>20243141040</v>
      </c>
      <c r="E64" s="63" t="s">
        <v>572</v>
      </c>
      <c r="F64" s="63" t="s">
        <v>36</v>
      </c>
      <c r="G64" s="63" t="s">
        <v>196</v>
      </c>
      <c r="H64" s="63" t="s">
        <v>197</v>
      </c>
      <c r="I64" s="63" t="s">
        <v>198</v>
      </c>
      <c r="J64" s="63">
        <v>358</v>
      </c>
      <c r="K64" s="62">
        <v>83.84</v>
      </c>
      <c r="L64" s="62">
        <v>74.048000000000002</v>
      </c>
      <c r="M64" s="68">
        <v>74.048000000000002</v>
      </c>
      <c r="N64" s="85">
        <v>74.048000000000002</v>
      </c>
      <c r="O64" s="63">
        <v>0</v>
      </c>
      <c r="P64" s="63">
        <v>0</v>
      </c>
      <c r="Q64" s="63">
        <v>0</v>
      </c>
      <c r="R64" s="63">
        <v>0</v>
      </c>
      <c r="S64" s="63">
        <v>0</v>
      </c>
      <c r="T64" s="63">
        <v>0</v>
      </c>
      <c r="U64" s="63">
        <v>0</v>
      </c>
      <c r="V64" s="63">
        <v>0</v>
      </c>
      <c r="W64" s="63">
        <v>0</v>
      </c>
      <c r="X64" s="63">
        <v>74.048000000000002</v>
      </c>
      <c r="Y64" s="85">
        <v>74.048000000000002</v>
      </c>
      <c r="Z64" s="85">
        <v>74.048000000000002</v>
      </c>
      <c r="AA64" s="63" t="s">
        <v>199</v>
      </c>
      <c r="AB64" s="63"/>
      <c r="AC64" s="63"/>
      <c r="AD64" s="63" t="s">
        <v>573</v>
      </c>
      <c r="AE64" s="63" t="s">
        <v>538</v>
      </c>
      <c r="AF64" s="85">
        <v>74.048000000000002</v>
      </c>
      <c r="AG64" s="85">
        <v>74.048000000000002</v>
      </c>
      <c r="AH64" s="63"/>
      <c r="AI64" s="63" t="s">
        <v>534</v>
      </c>
    </row>
    <row r="65" spans="1:35" x14ac:dyDescent="0.45">
      <c r="A65" s="63">
        <v>64</v>
      </c>
      <c r="B65" s="63" t="s">
        <v>32</v>
      </c>
      <c r="C65" s="63" t="s">
        <v>486</v>
      </c>
      <c r="D65" s="63">
        <v>20243141080</v>
      </c>
      <c r="E65" s="63" t="s">
        <v>526</v>
      </c>
      <c r="F65" s="63" t="s">
        <v>47</v>
      </c>
      <c r="G65" s="63" t="s">
        <v>196</v>
      </c>
      <c r="H65" s="63" t="s">
        <v>197</v>
      </c>
      <c r="I65" s="63" t="s">
        <v>198</v>
      </c>
      <c r="J65" s="63">
        <v>356</v>
      </c>
      <c r="K65" s="62">
        <v>85.24</v>
      </c>
      <c r="L65" s="62">
        <v>74.007999999999996</v>
      </c>
      <c r="M65" s="62">
        <v>74.010000000000005</v>
      </c>
      <c r="N65" s="63">
        <v>74.010000000000005</v>
      </c>
      <c r="O65" s="63">
        <v>0</v>
      </c>
      <c r="P65" s="63">
        <v>0</v>
      </c>
      <c r="Q65" s="63">
        <v>0</v>
      </c>
      <c r="R65" s="63">
        <v>0</v>
      </c>
      <c r="S65" s="63">
        <v>0</v>
      </c>
      <c r="T65" s="63">
        <v>0</v>
      </c>
      <c r="U65" s="63">
        <v>0</v>
      </c>
      <c r="V65" s="63">
        <v>0</v>
      </c>
      <c r="W65" s="63">
        <v>0</v>
      </c>
      <c r="X65" s="63">
        <v>74.007999999999996</v>
      </c>
      <c r="Y65" s="63">
        <v>74.010000000000005</v>
      </c>
      <c r="Z65" s="63">
        <v>74.010000000000005</v>
      </c>
      <c r="AA65" s="63" t="s">
        <v>199</v>
      </c>
      <c r="AB65" s="63" t="s">
        <v>199</v>
      </c>
      <c r="AC65" s="63" t="s">
        <v>199</v>
      </c>
      <c r="AD65" s="63" t="s">
        <v>509</v>
      </c>
      <c r="AE65" s="63" t="s">
        <v>489</v>
      </c>
      <c r="AF65" s="63">
        <v>74.010000000000005</v>
      </c>
      <c r="AG65" s="63">
        <v>74.010000000000005</v>
      </c>
      <c r="AH65" s="63"/>
      <c r="AI65" s="63" t="s">
        <v>399</v>
      </c>
    </row>
    <row r="66" spans="1:35" x14ac:dyDescent="0.45">
      <c r="A66" s="63">
        <v>65</v>
      </c>
      <c r="B66" s="63" t="s">
        <v>32</v>
      </c>
      <c r="C66" s="86" t="s">
        <v>479</v>
      </c>
      <c r="D66" s="63">
        <v>20243141021</v>
      </c>
      <c r="E66" s="63" t="s">
        <v>634</v>
      </c>
      <c r="F66" s="63" t="s">
        <v>36</v>
      </c>
      <c r="G66" s="86" t="s">
        <v>196</v>
      </c>
      <c r="H66" s="63" t="s">
        <v>197</v>
      </c>
      <c r="I66" s="63" t="s">
        <v>198</v>
      </c>
      <c r="J66" s="63">
        <v>357</v>
      </c>
      <c r="K66" s="62">
        <v>84.06</v>
      </c>
      <c r="L66" s="62">
        <v>77.73</v>
      </c>
      <c r="M66" s="87">
        <f>(J66*0.8)*0.2+K66*0.2</f>
        <v>73.932000000000002</v>
      </c>
      <c r="N66" s="90">
        <f>(J66*0.8)*0.2+K66*0.2</f>
        <v>73.932000000000002</v>
      </c>
      <c r="O66" s="63" t="s">
        <v>199</v>
      </c>
      <c r="P66" s="86">
        <v>0</v>
      </c>
      <c r="Q66" s="86">
        <v>0</v>
      </c>
      <c r="R66" s="91" t="s">
        <v>199</v>
      </c>
      <c r="S66" s="63">
        <v>0</v>
      </c>
      <c r="T66" s="63"/>
      <c r="U66" s="63" t="s">
        <v>199</v>
      </c>
      <c r="V66" s="63">
        <v>0</v>
      </c>
      <c r="W66" s="63">
        <v>0</v>
      </c>
      <c r="X66" s="63">
        <v>77.73</v>
      </c>
      <c r="Y66" s="90">
        <v>73.930000000000007</v>
      </c>
      <c r="Z66" s="90">
        <v>73.930000000000007</v>
      </c>
      <c r="AA66" s="63" t="s">
        <v>199</v>
      </c>
      <c r="AB66" s="63" t="s">
        <v>466</v>
      </c>
      <c r="AC66" s="63" t="s">
        <v>466</v>
      </c>
      <c r="AD66" s="63" t="s">
        <v>635</v>
      </c>
      <c r="AE66" s="63" t="s">
        <v>202</v>
      </c>
      <c r="AF66" s="90">
        <v>73.930000000000007</v>
      </c>
      <c r="AG66" s="90">
        <v>73.930000000000007</v>
      </c>
      <c r="AH66" s="63"/>
      <c r="AI66" s="63" t="s">
        <v>234</v>
      </c>
    </row>
    <row r="67" spans="1:35" x14ac:dyDescent="0.45">
      <c r="A67" s="63">
        <v>66</v>
      </c>
      <c r="B67" s="63" t="s">
        <v>32</v>
      </c>
      <c r="C67" s="63" t="s">
        <v>338</v>
      </c>
      <c r="D67" s="63">
        <v>20243141057</v>
      </c>
      <c r="E67" s="63" t="s">
        <v>351</v>
      </c>
      <c r="F67" s="63" t="s">
        <v>36</v>
      </c>
      <c r="G67" s="63" t="s">
        <v>196</v>
      </c>
      <c r="H67" s="63" t="s">
        <v>197</v>
      </c>
      <c r="I67" s="63" t="s">
        <v>198</v>
      </c>
      <c r="J67" s="63">
        <v>358</v>
      </c>
      <c r="K67" s="62">
        <v>83.22</v>
      </c>
      <c r="L67" s="68">
        <f>J67*0.2*0.8+K67*0.2</f>
        <v>73.924000000000007</v>
      </c>
      <c r="M67" s="68">
        <v>73.924000000000007</v>
      </c>
      <c r="N67" s="85">
        <v>73.924000000000007</v>
      </c>
      <c r="O67" s="86">
        <v>0</v>
      </c>
      <c r="P67" s="86">
        <v>0</v>
      </c>
      <c r="Q67" s="86">
        <v>0</v>
      </c>
      <c r="R67" s="63">
        <v>0</v>
      </c>
      <c r="S67" s="63">
        <v>0</v>
      </c>
      <c r="T67" s="63">
        <v>0</v>
      </c>
      <c r="U67" s="86">
        <v>0</v>
      </c>
      <c r="V67" s="86">
        <v>0</v>
      </c>
      <c r="W67" s="86">
        <v>0</v>
      </c>
      <c r="X67" s="85">
        <v>73.924000000000007</v>
      </c>
      <c r="Y67" s="85">
        <v>73.924000000000007</v>
      </c>
      <c r="Z67" s="85">
        <v>73.924000000000007</v>
      </c>
      <c r="AA67" s="63" t="s">
        <v>199</v>
      </c>
      <c r="AB67" s="63" t="s">
        <v>199</v>
      </c>
      <c r="AC67" s="63" t="s">
        <v>199</v>
      </c>
      <c r="AD67" s="63" t="s">
        <v>352</v>
      </c>
      <c r="AE67" s="62" t="s">
        <v>341</v>
      </c>
      <c r="AF67" s="85">
        <v>73.924000000000007</v>
      </c>
      <c r="AG67" s="85">
        <v>73.924000000000007</v>
      </c>
      <c r="AH67" s="86" t="s">
        <v>199</v>
      </c>
      <c r="AI67" s="63" t="s">
        <v>201</v>
      </c>
    </row>
    <row r="68" spans="1:35" x14ac:dyDescent="0.45">
      <c r="A68" s="63">
        <v>67</v>
      </c>
      <c r="B68" s="63" t="s">
        <v>32</v>
      </c>
      <c r="C68" s="63" t="s">
        <v>585</v>
      </c>
      <c r="D68" s="100">
        <v>20243141061</v>
      </c>
      <c r="E68" s="63" t="s">
        <v>590</v>
      </c>
      <c r="F68" s="63" t="s">
        <v>47</v>
      </c>
      <c r="G68" s="63" t="s">
        <v>196</v>
      </c>
      <c r="H68" s="63" t="s">
        <v>197</v>
      </c>
      <c r="I68" s="63" t="s">
        <v>198</v>
      </c>
      <c r="J68" s="63">
        <v>363</v>
      </c>
      <c r="K68" s="63">
        <v>79.099999999999994</v>
      </c>
      <c r="L68" s="63">
        <v>73.900000000000006</v>
      </c>
      <c r="M68" s="85">
        <v>73.900000000000006</v>
      </c>
      <c r="N68" s="85">
        <v>73.900000000000006</v>
      </c>
      <c r="O68" s="63"/>
      <c r="P68" s="63"/>
      <c r="Q68" s="63"/>
      <c r="R68" s="63"/>
      <c r="S68" s="63"/>
      <c r="T68" s="63"/>
      <c r="U68" s="63"/>
      <c r="V68" s="63"/>
      <c r="W68" s="63"/>
      <c r="X68" s="85">
        <v>73.900000000000006</v>
      </c>
      <c r="Y68" s="85">
        <v>73.900000000000006</v>
      </c>
      <c r="Z68" s="85">
        <v>73.900000000000006</v>
      </c>
      <c r="AA68" s="63"/>
      <c r="AB68" s="63"/>
      <c r="AC68" s="63"/>
      <c r="AD68" s="63" t="s">
        <v>340</v>
      </c>
      <c r="AE68" s="63" t="s">
        <v>400</v>
      </c>
      <c r="AF68" s="85">
        <v>73.900000000000006</v>
      </c>
      <c r="AG68" s="85">
        <v>73.900000000000006</v>
      </c>
      <c r="AH68" s="63"/>
      <c r="AI68" s="63" t="s">
        <v>587</v>
      </c>
    </row>
    <row r="69" spans="1:35" ht="66" x14ac:dyDescent="0.45">
      <c r="A69" s="63">
        <v>68</v>
      </c>
      <c r="B69" s="63" t="s">
        <v>32</v>
      </c>
      <c r="C69" s="63" t="s">
        <v>218</v>
      </c>
      <c r="D69" s="63">
        <v>20243141102</v>
      </c>
      <c r="E69" s="63" t="s">
        <v>311</v>
      </c>
      <c r="F69" s="63" t="s">
        <v>36</v>
      </c>
      <c r="G69" s="63" t="s">
        <v>196</v>
      </c>
      <c r="H69" s="63" t="s">
        <v>197</v>
      </c>
      <c r="I69" s="63" t="s">
        <v>198</v>
      </c>
      <c r="J69" s="63">
        <v>348</v>
      </c>
      <c r="K69" s="63">
        <v>83.5</v>
      </c>
      <c r="L69" s="63">
        <v>72.38</v>
      </c>
      <c r="M69" s="101">
        <v>72.38</v>
      </c>
      <c r="N69" s="85">
        <f>J69*0.2*0.8+K69*0.2</f>
        <v>72.38000000000001</v>
      </c>
      <c r="O69" s="63" t="s">
        <v>199</v>
      </c>
      <c r="P69" s="63" t="s">
        <v>199</v>
      </c>
      <c r="Q69" s="86" t="s">
        <v>199</v>
      </c>
      <c r="R69" s="91" t="s">
        <v>214</v>
      </c>
      <c r="S69" s="63">
        <v>1.5</v>
      </c>
      <c r="T69" s="63">
        <v>1.5</v>
      </c>
      <c r="U69" s="63" t="s">
        <v>199</v>
      </c>
      <c r="V69" s="63" t="s">
        <v>199</v>
      </c>
      <c r="W69" s="86" t="s">
        <v>199</v>
      </c>
      <c r="X69" s="63">
        <v>73.88</v>
      </c>
      <c r="Y69" s="63">
        <v>73.88</v>
      </c>
      <c r="Z69" s="85">
        <v>73.88</v>
      </c>
      <c r="AA69" s="63" t="s">
        <v>199</v>
      </c>
      <c r="AB69" s="63" t="s">
        <v>199</v>
      </c>
      <c r="AC69" s="86" t="s">
        <v>199</v>
      </c>
      <c r="AD69" s="63" t="s">
        <v>215</v>
      </c>
      <c r="AE69" s="63" t="s">
        <v>201</v>
      </c>
      <c r="AF69" s="90">
        <v>73.88</v>
      </c>
      <c r="AG69" s="90">
        <v>73.88</v>
      </c>
      <c r="AH69" s="63" t="s">
        <v>199</v>
      </c>
      <c r="AI69" s="63" t="s">
        <v>202</v>
      </c>
    </row>
    <row r="70" spans="1:35" ht="115.5" x14ac:dyDescent="0.45">
      <c r="A70" s="63">
        <v>69</v>
      </c>
      <c r="B70" s="62" t="s">
        <v>32</v>
      </c>
      <c r="C70" s="62" t="s">
        <v>254</v>
      </c>
      <c r="D70" s="62">
        <v>20243141017</v>
      </c>
      <c r="E70" s="86" t="s">
        <v>325</v>
      </c>
      <c r="F70" s="86" t="s">
        <v>47</v>
      </c>
      <c r="G70" s="86" t="s">
        <v>196</v>
      </c>
      <c r="H70" s="86" t="s">
        <v>197</v>
      </c>
      <c r="I70" s="86" t="s">
        <v>198</v>
      </c>
      <c r="J70" s="62">
        <v>339</v>
      </c>
      <c r="K70" s="62">
        <v>80.540000000000006</v>
      </c>
      <c r="L70" s="88">
        <v>74.17</v>
      </c>
      <c r="M70" s="68">
        <v>70.347999999999999</v>
      </c>
      <c r="N70" s="68">
        <v>70.347999999999999</v>
      </c>
      <c r="O70" s="62"/>
      <c r="P70" s="62"/>
      <c r="Q70" s="62"/>
      <c r="R70" s="102" t="s">
        <v>326</v>
      </c>
      <c r="S70" s="62" t="s">
        <v>327</v>
      </c>
      <c r="T70" s="103">
        <v>3.5</v>
      </c>
      <c r="U70" s="62"/>
      <c r="V70" s="62"/>
      <c r="W70" s="62"/>
      <c r="X70" s="62">
        <v>73.347999999999999</v>
      </c>
      <c r="Y70" s="87">
        <v>73.849999999999994</v>
      </c>
      <c r="Z70" s="87">
        <v>73.849999999999994</v>
      </c>
      <c r="AA70" s="62"/>
      <c r="AB70" s="62" t="s">
        <v>328</v>
      </c>
      <c r="AC70" s="62"/>
      <c r="AD70" s="86" t="s">
        <v>264</v>
      </c>
      <c r="AE70" s="62" t="s">
        <v>234</v>
      </c>
      <c r="AF70" s="63">
        <v>73.849999999999994</v>
      </c>
      <c r="AG70" s="63">
        <v>73.849999999999994</v>
      </c>
      <c r="AH70" s="63"/>
      <c r="AI70" s="86" t="s">
        <v>257</v>
      </c>
    </row>
    <row r="71" spans="1:35" x14ac:dyDescent="0.45">
      <c r="A71" s="63">
        <v>70</v>
      </c>
      <c r="B71" s="63" t="s">
        <v>32</v>
      </c>
      <c r="C71" s="63" t="s">
        <v>585</v>
      </c>
      <c r="D71" s="100">
        <v>20243141012</v>
      </c>
      <c r="E71" s="63" t="s">
        <v>598</v>
      </c>
      <c r="F71" s="63" t="s">
        <v>36</v>
      </c>
      <c r="G71" s="63" t="s">
        <v>196</v>
      </c>
      <c r="H71" s="63" t="s">
        <v>599</v>
      </c>
      <c r="I71" s="63" t="s">
        <v>198</v>
      </c>
      <c r="J71" s="63">
        <v>354</v>
      </c>
      <c r="K71" s="63">
        <v>85.68</v>
      </c>
      <c r="L71" s="63">
        <v>78.239999999999995</v>
      </c>
      <c r="M71" s="85">
        <v>73.775999999999996</v>
      </c>
      <c r="N71" s="85">
        <v>73.775999999999996</v>
      </c>
      <c r="O71" s="63"/>
      <c r="P71" s="63"/>
      <c r="Q71" s="63"/>
      <c r="R71" s="63"/>
      <c r="S71" s="63"/>
      <c r="T71" s="63"/>
      <c r="U71" s="63"/>
      <c r="V71" s="63"/>
      <c r="W71" s="63"/>
      <c r="X71" s="85">
        <v>78.239999999999995</v>
      </c>
      <c r="Y71" s="85">
        <v>73.775999999999996</v>
      </c>
      <c r="Z71" s="85">
        <v>73.775999999999996</v>
      </c>
      <c r="AA71" s="63"/>
      <c r="AB71" s="63"/>
      <c r="AC71" s="63"/>
      <c r="AD71" s="63" t="s">
        <v>464</v>
      </c>
      <c r="AE71" s="63" t="s">
        <v>400</v>
      </c>
      <c r="AF71" s="63">
        <v>73.78</v>
      </c>
      <c r="AG71" s="63">
        <v>73.78</v>
      </c>
      <c r="AH71" s="63"/>
      <c r="AI71" s="63" t="s">
        <v>587</v>
      </c>
    </row>
    <row r="72" spans="1:35" x14ac:dyDescent="0.45">
      <c r="A72" s="63">
        <v>71</v>
      </c>
      <c r="B72" s="63" t="s">
        <v>32</v>
      </c>
      <c r="C72" s="63" t="s">
        <v>338</v>
      </c>
      <c r="D72" s="63">
        <v>20243141058</v>
      </c>
      <c r="E72" s="63" t="s">
        <v>354</v>
      </c>
      <c r="F72" s="63" t="s">
        <v>36</v>
      </c>
      <c r="G72" s="63" t="s">
        <v>196</v>
      </c>
      <c r="H72" s="63" t="s">
        <v>197</v>
      </c>
      <c r="I72" s="63" t="s">
        <v>198</v>
      </c>
      <c r="J72" s="63">
        <v>353</v>
      </c>
      <c r="K72" s="63">
        <v>85.54</v>
      </c>
      <c r="L72" s="84">
        <f>J72*0.2*0.8+K72*0.2</f>
        <v>73.588000000000008</v>
      </c>
      <c r="M72" s="85">
        <v>73.587999999999994</v>
      </c>
      <c r="N72" s="85">
        <v>73.587999999999994</v>
      </c>
      <c r="O72" s="86">
        <v>0</v>
      </c>
      <c r="P72" s="86">
        <v>0</v>
      </c>
      <c r="Q72" s="86">
        <v>0</v>
      </c>
      <c r="R72" s="63">
        <v>0</v>
      </c>
      <c r="S72" s="63">
        <v>0</v>
      </c>
      <c r="T72" s="63">
        <v>0</v>
      </c>
      <c r="U72" s="86">
        <v>0</v>
      </c>
      <c r="V72" s="86">
        <v>0</v>
      </c>
      <c r="W72" s="86">
        <v>0</v>
      </c>
      <c r="X72" s="85">
        <v>73.59</v>
      </c>
      <c r="Y72" s="85">
        <v>73.59</v>
      </c>
      <c r="Z72" s="85">
        <v>73.59</v>
      </c>
      <c r="AA72" s="63" t="s">
        <v>199</v>
      </c>
      <c r="AB72" s="63" t="s">
        <v>199</v>
      </c>
      <c r="AC72" s="63" t="s">
        <v>199</v>
      </c>
      <c r="AD72" s="63" t="s">
        <v>350</v>
      </c>
      <c r="AE72" s="62" t="s">
        <v>341</v>
      </c>
      <c r="AF72" s="85">
        <v>73.587999999999994</v>
      </c>
      <c r="AG72" s="85">
        <v>73.587999999999994</v>
      </c>
      <c r="AH72" s="86" t="s">
        <v>199</v>
      </c>
      <c r="AI72" s="63" t="s">
        <v>201</v>
      </c>
    </row>
    <row r="73" spans="1:35" x14ac:dyDescent="0.45">
      <c r="A73" s="63">
        <v>72</v>
      </c>
      <c r="B73" s="63" t="s">
        <v>32</v>
      </c>
      <c r="C73" s="63" t="s">
        <v>218</v>
      </c>
      <c r="D73" s="63">
        <v>20243141078</v>
      </c>
      <c r="E73" s="63" t="s">
        <v>305</v>
      </c>
      <c r="F73" s="63" t="s">
        <v>36</v>
      </c>
      <c r="G73" s="63" t="s">
        <v>196</v>
      </c>
      <c r="H73" s="63" t="s">
        <v>197</v>
      </c>
      <c r="I73" s="63" t="s">
        <v>198</v>
      </c>
      <c r="J73" s="63">
        <v>355</v>
      </c>
      <c r="K73" s="63">
        <v>83.74</v>
      </c>
      <c r="L73" s="63">
        <v>77.37</v>
      </c>
      <c r="M73" s="101">
        <v>73.55</v>
      </c>
      <c r="N73" s="85">
        <f>J73*0.2*0.8+K73*0.2</f>
        <v>73.548000000000002</v>
      </c>
      <c r="O73" s="63" t="s">
        <v>199</v>
      </c>
      <c r="P73" s="63" t="s">
        <v>199</v>
      </c>
      <c r="Q73" s="86" t="s">
        <v>199</v>
      </c>
      <c r="R73" s="63" t="s">
        <v>199</v>
      </c>
      <c r="S73" s="63" t="s">
        <v>199</v>
      </c>
      <c r="T73" s="86" t="s">
        <v>199</v>
      </c>
      <c r="U73" s="63" t="s">
        <v>199</v>
      </c>
      <c r="V73" s="63" t="s">
        <v>199</v>
      </c>
      <c r="W73" s="86" t="s">
        <v>199</v>
      </c>
      <c r="X73" s="63">
        <v>77.37</v>
      </c>
      <c r="Y73" s="63">
        <v>73.55</v>
      </c>
      <c r="Z73" s="85">
        <v>73.548000000000002</v>
      </c>
      <c r="AA73" s="63" t="s">
        <v>199</v>
      </c>
      <c r="AB73" s="86" t="s">
        <v>199</v>
      </c>
      <c r="AC73" s="86" t="s">
        <v>199</v>
      </c>
      <c r="AD73" s="63" t="s">
        <v>204</v>
      </c>
      <c r="AE73" s="63" t="s">
        <v>201</v>
      </c>
      <c r="AF73" s="90">
        <v>73.55</v>
      </c>
      <c r="AG73" s="90">
        <v>73.548000000000002</v>
      </c>
      <c r="AH73" s="63" t="s">
        <v>199</v>
      </c>
      <c r="AI73" s="63" t="s">
        <v>202</v>
      </c>
    </row>
    <row r="74" spans="1:35" x14ac:dyDescent="0.45">
      <c r="A74" s="63">
        <v>73</v>
      </c>
      <c r="B74" s="63" t="s">
        <v>32</v>
      </c>
      <c r="C74" s="63" t="s">
        <v>395</v>
      </c>
      <c r="D74" s="63">
        <v>20243141067</v>
      </c>
      <c r="E74" s="63" t="s">
        <v>460</v>
      </c>
      <c r="F74" s="63" t="s">
        <v>36</v>
      </c>
      <c r="G74" s="63" t="s">
        <v>196</v>
      </c>
      <c r="H74" s="63" t="s">
        <v>197</v>
      </c>
      <c r="I74" s="63" t="s">
        <v>198</v>
      </c>
      <c r="J74" s="63">
        <v>358</v>
      </c>
      <c r="K74" s="63">
        <v>81.180000000000007</v>
      </c>
      <c r="L74" s="63">
        <v>73.516000000000005</v>
      </c>
      <c r="M74" s="63">
        <v>73.516000000000005</v>
      </c>
      <c r="N74" s="63">
        <v>73.516000000000005</v>
      </c>
      <c r="O74" s="63"/>
      <c r="P74" s="63"/>
      <c r="Q74" s="63"/>
      <c r="R74" s="63"/>
      <c r="S74" s="63"/>
      <c r="T74" s="63"/>
      <c r="U74" s="63"/>
      <c r="V74" s="63"/>
      <c r="W74" s="63"/>
      <c r="X74" s="63">
        <v>73.516000000000005</v>
      </c>
      <c r="Y74" s="63">
        <v>73.516000000000005</v>
      </c>
      <c r="Z74" s="63">
        <v>73.516000000000005</v>
      </c>
      <c r="AA74" s="63"/>
      <c r="AB74" s="63"/>
      <c r="AC74" s="63"/>
      <c r="AD74" s="63" t="s">
        <v>429</v>
      </c>
      <c r="AE74" s="63" t="s">
        <v>399</v>
      </c>
      <c r="AF74" s="85">
        <v>73.516000000000005</v>
      </c>
      <c r="AG74" s="85">
        <v>73.516000000000005</v>
      </c>
      <c r="AH74" s="63"/>
      <c r="AI74" s="63" t="s">
        <v>400</v>
      </c>
    </row>
    <row r="75" spans="1:35" x14ac:dyDescent="0.45">
      <c r="A75" s="63">
        <v>74</v>
      </c>
      <c r="B75" s="86" t="s">
        <v>32</v>
      </c>
      <c r="C75" s="86" t="s">
        <v>585</v>
      </c>
      <c r="D75" s="100">
        <v>20243141020</v>
      </c>
      <c r="E75" s="86" t="s">
        <v>592</v>
      </c>
      <c r="F75" s="86" t="s">
        <v>36</v>
      </c>
      <c r="G75" s="63" t="s">
        <v>196</v>
      </c>
      <c r="H75" s="86" t="s">
        <v>197</v>
      </c>
      <c r="I75" s="86" t="s">
        <v>198</v>
      </c>
      <c r="J75" s="63">
        <v>351</v>
      </c>
      <c r="K75" s="63">
        <v>86.62</v>
      </c>
      <c r="L75" s="63">
        <v>73.483999999999995</v>
      </c>
      <c r="M75" s="85">
        <v>73.483999999999995</v>
      </c>
      <c r="N75" s="85">
        <v>73.483999999999995</v>
      </c>
      <c r="O75" s="63"/>
      <c r="P75" s="63"/>
      <c r="Q75" s="63"/>
      <c r="R75" s="63"/>
      <c r="S75" s="63"/>
      <c r="T75" s="63"/>
      <c r="U75" s="63"/>
      <c r="V75" s="63"/>
      <c r="W75" s="63"/>
      <c r="X75" s="85">
        <v>73.483999999999995</v>
      </c>
      <c r="Y75" s="85">
        <v>73.483999999999995</v>
      </c>
      <c r="Z75" s="85">
        <v>73.483999999999995</v>
      </c>
      <c r="AA75" s="63"/>
      <c r="AB75" s="63"/>
      <c r="AC75" s="63"/>
      <c r="AD75" s="86" t="s">
        <v>350</v>
      </c>
      <c r="AE75" s="63" t="s">
        <v>400</v>
      </c>
      <c r="AF75" s="63">
        <v>73.48</v>
      </c>
      <c r="AG75" s="63">
        <v>73.48</v>
      </c>
      <c r="AH75" s="63"/>
      <c r="AI75" s="63" t="s">
        <v>587</v>
      </c>
    </row>
    <row r="76" spans="1:35" x14ac:dyDescent="0.45">
      <c r="A76" s="63">
        <v>75</v>
      </c>
      <c r="B76" s="86" t="s">
        <v>32</v>
      </c>
      <c r="C76" s="86" t="s">
        <v>479</v>
      </c>
      <c r="D76" s="86">
        <v>20243141001</v>
      </c>
      <c r="E76" s="86" t="s">
        <v>620</v>
      </c>
      <c r="F76" s="86" t="s">
        <v>36</v>
      </c>
      <c r="G76" s="86" t="s">
        <v>196</v>
      </c>
      <c r="H76" s="86" t="s">
        <v>197</v>
      </c>
      <c r="I76" s="86" t="s">
        <v>198</v>
      </c>
      <c r="J76" s="86">
        <v>352</v>
      </c>
      <c r="K76" s="86">
        <v>85.66</v>
      </c>
      <c r="L76" s="86">
        <v>78.03</v>
      </c>
      <c r="M76" s="101">
        <v>73.451999999999998</v>
      </c>
      <c r="N76" s="101">
        <v>73.451999999999998</v>
      </c>
      <c r="O76" s="86"/>
      <c r="P76" s="86">
        <v>0</v>
      </c>
      <c r="Q76" s="86">
        <v>0</v>
      </c>
      <c r="R76" s="102"/>
      <c r="S76" s="86">
        <v>0</v>
      </c>
      <c r="T76" s="86">
        <v>0</v>
      </c>
      <c r="U76" s="86"/>
      <c r="V76" s="86">
        <v>0</v>
      </c>
      <c r="W76" s="86">
        <v>0</v>
      </c>
      <c r="X76" s="86">
        <v>73.451999999999998</v>
      </c>
      <c r="Y76" s="101">
        <v>73.45</v>
      </c>
      <c r="Z76" s="101">
        <v>73.45</v>
      </c>
      <c r="AA76" s="86"/>
      <c r="AB76" s="86" t="s">
        <v>466</v>
      </c>
      <c r="AC76" s="86" t="s">
        <v>466</v>
      </c>
      <c r="AD76" s="86" t="s">
        <v>621</v>
      </c>
      <c r="AE76" s="63" t="s">
        <v>202</v>
      </c>
      <c r="AF76" s="101">
        <v>73.45</v>
      </c>
      <c r="AG76" s="101">
        <v>73.45</v>
      </c>
      <c r="AH76" s="63"/>
      <c r="AI76" s="63" t="s">
        <v>234</v>
      </c>
    </row>
    <row r="77" spans="1:35" x14ac:dyDescent="0.45">
      <c r="A77" s="63">
        <v>76</v>
      </c>
      <c r="B77" s="63" t="s">
        <v>32</v>
      </c>
      <c r="C77" s="63" t="s">
        <v>585</v>
      </c>
      <c r="D77" s="100">
        <v>20243141077</v>
      </c>
      <c r="E77" s="63" t="s">
        <v>593</v>
      </c>
      <c r="F77" s="63" t="s">
        <v>36</v>
      </c>
      <c r="G77" s="63" t="s">
        <v>196</v>
      </c>
      <c r="H77" s="63" t="s">
        <v>197</v>
      </c>
      <c r="I77" s="63" t="s">
        <v>198</v>
      </c>
      <c r="J77" s="63">
        <v>343</v>
      </c>
      <c r="K77" s="63">
        <v>85.26</v>
      </c>
      <c r="L77" s="63">
        <v>71.932000000000002</v>
      </c>
      <c r="M77" s="85">
        <v>71.932000000000002</v>
      </c>
      <c r="N77" s="85">
        <v>71.932000000000002</v>
      </c>
      <c r="O77" s="63"/>
      <c r="P77" s="63"/>
      <c r="Q77" s="63"/>
      <c r="R77" s="63" t="s">
        <v>594</v>
      </c>
      <c r="S77" s="63">
        <v>1.5</v>
      </c>
      <c r="T77" s="63">
        <v>1.5</v>
      </c>
      <c r="U77" s="63"/>
      <c r="V77" s="63"/>
      <c r="W77" s="63"/>
      <c r="X77" s="85">
        <v>73.432000000000002</v>
      </c>
      <c r="Y77" s="85">
        <v>73.432000000000002</v>
      </c>
      <c r="Z77" s="85">
        <v>73.432000000000002</v>
      </c>
      <c r="AA77" s="63"/>
      <c r="AB77" s="63"/>
      <c r="AC77" s="63"/>
      <c r="AD77" s="63" t="s">
        <v>346</v>
      </c>
      <c r="AE77" s="63" t="s">
        <v>400</v>
      </c>
      <c r="AF77" s="85">
        <v>73.432000000000002</v>
      </c>
      <c r="AG77" s="85">
        <v>73.432000000000002</v>
      </c>
      <c r="AH77" s="63"/>
      <c r="AI77" s="63" t="s">
        <v>587</v>
      </c>
    </row>
    <row r="78" spans="1:35" x14ac:dyDescent="0.45">
      <c r="A78" s="63">
        <v>77</v>
      </c>
      <c r="B78" s="63" t="s">
        <v>32</v>
      </c>
      <c r="C78" s="63" t="s">
        <v>395</v>
      </c>
      <c r="D78" s="63">
        <v>20243141025</v>
      </c>
      <c r="E78" s="63" t="s">
        <v>449</v>
      </c>
      <c r="F78" s="63" t="s">
        <v>36</v>
      </c>
      <c r="G78" s="63" t="s">
        <v>196</v>
      </c>
      <c r="H78" s="63" t="s">
        <v>197</v>
      </c>
      <c r="I78" s="63" t="s">
        <v>198</v>
      </c>
      <c r="J78" s="63">
        <v>363</v>
      </c>
      <c r="K78" s="63">
        <v>75.739999999999995</v>
      </c>
      <c r="L78" s="63">
        <v>73.227999999999994</v>
      </c>
      <c r="M78" s="63">
        <v>73.227999999999994</v>
      </c>
      <c r="N78" s="63">
        <v>73.227999999999994</v>
      </c>
      <c r="O78" s="63"/>
      <c r="P78" s="63"/>
      <c r="Q78" s="63"/>
      <c r="R78" s="63"/>
      <c r="S78" s="63"/>
      <c r="T78" s="63"/>
      <c r="U78" s="63"/>
      <c r="V78" s="63"/>
      <c r="W78" s="63"/>
      <c r="X78" s="63">
        <v>73.227999999999994</v>
      </c>
      <c r="Y78" s="63">
        <v>73.227999999999994</v>
      </c>
      <c r="Z78" s="63">
        <v>73.227999999999994</v>
      </c>
      <c r="AA78" s="63"/>
      <c r="AB78" s="63"/>
      <c r="AC78" s="63"/>
      <c r="AD78" s="63" t="s">
        <v>426</v>
      </c>
      <c r="AE78" s="63" t="s">
        <v>399</v>
      </c>
      <c r="AF78" s="85">
        <v>73.227999999999994</v>
      </c>
      <c r="AG78" s="85">
        <v>73.227999999999994</v>
      </c>
      <c r="AH78" s="63"/>
      <c r="AI78" s="63" t="s">
        <v>400</v>
      </c>
    </row>
    <row r="79" spans="1:35" x14ac:dyDescent="0.45">
      <c r="A79" s="63">
        <v>78</v>
      </c>
      <c r="B79" s="63" t="s">
        <v>32</v>
      </c>
      <c r="C79" s="63" t="s">
        <v>585</v>
      </c>
      <c r="D79" s="100">
        <v>20243141075</v>
      </c>
      <c r="E79" s="63" t="s">
        <v>586</v>
      </c>
      <c r="F79" s="63" t="s">
        <v>36</v>
      </c>
      <c r="G79" s="63" t="s">
        <v>196</v>
      </c>
      <c r="H79" s="63" t="s">
        <v>197</v>
      </c>
      <c r="I79" s="63" t="s">
        <v>198</v>
      </c>
      <c r="J79" s="63">
        <v>349</v>
      </c>
      <c r="K79" s="63">
        <v>86.62</v>
      </c>
      <c r="L79" s="63">
        <v>73.164000000000001</v>
      </c>
      <c r="M79" s="85">
        <v>73.164000000000001</v>
      </c>
      <c r="N79" s="85">
        <v>73.164000000000001</v>
      </c>
      <c r="O79" s="63"/>
      <c r="P79" s="63"/>
      <c r="Q79" s="63"/>
      <c r="R79" s="63"/>
      <c r="S79" s="63"/>
      <c r="T79" s="63"/>
      <c r="U79" s="63"/>
      <c r="V79" s="63"/>
      <c r="W79" s="63"/>
      <c r="X79" s="85">
        <v>73.164000000000001</v>
      </c>
      <c r="Y79" s="85">
        <v>73.164000000000001</v>
      </c>
      <c r="Z79" s="85">
        <v>73.164000000000001</v>
      </c>
      <c r="AA79" s="63"/>
      <c r="AB79" s="63"/>
      <c r="AC79" s="63"/>
      <c r="AD79" s="63" t="s">
        <v>406</v>
      </c>
      <c r="AE79" s="63" t="s">
        <v>400</v>
      </c>
      <c r="AF79" s="85">
        <v>73.164000000000001</v>
      </c>
      <c r="AG79" s="85">
        <v>73.164000000000001</v>
      </c>
      <c r="AH79" s="63"/>
      <c r="AI79" s="63" t="s">
        <v>587</v>
      </c>
    </row>
    <row r="80" spans="1:35" x14ac:dyDescent="0.45">
      <c r="A80" s="63">
        <v>79</v>
      </c>
      <c r="B80" s="63" t="s">
        <v>32</v>
      </c>
      <c r="C80" s="63" t="s">
        <v>395</v>
      </c>
      <c r="D80" s="63">
        <v>20243141054</v>
      </c>
      <c r="E80" s="63" t="s">
        <v>450</v>
      </c>
      <c r="F80" s="63" t="s">
        <v>47</v>
      </c>
      <c r="G80" s="63" t="s">
        <v>196</v>
      </c>
      <c r="H80" s="63" t="s">
        <v>197</v>
      </c>
      <c r="I80" s="63" t="s">
        <v>198</v>
      </c>
      <c r="J80" s="63">
        <v>354</v>
      </c>
      <c r="K80" s="63">
        <v>81.8</v>
      </c>
      <c r="L80" s="63">
        <v>73</v>
      </c>
      <c r="M80" s="63">
        <v>73</v>
      </c>
      <c r="N80" s="63">
        <v>73</v>
      </c>
      <c r="O80" s="63"/>
      <c r="P80" s="63"/>
      <c r="Q80" s="63"/>
      <c r="R80" s="63"/>
      <c r="S80" s="63"/>
      <c r="T80" s="63"/>
      <c r="U80" s="63"/>
      <c r="V80" s="63"/>
      <c r="W80" s="63"/>
      <c r="X80" s="63">
        <v>73</v>
      </c>
      <c r="Y80" s="63">
        <v>73</v>
      </c>
      <c r="Z80" s="63">
        <v>73</v>
      </c>
      <c r="AA80" s="63"/>
      <c r="AB80" s="63"/>
      <c r="AC80" s="63"/>
      <c r="AD80" s="63" t="s">
        <v>410</v>
      </c>
      <c r="AE80" s="63" t="s">
        <v>399</v>
      </c>
      <c r="AF80" s="85">
        <v>73</v>
      </c>
      <c r="AG80" s="85">
        <v>73</v>
      </c>
      <c r="AH80" s="63"/>
      <c r="AI80" s="63" t="s">
        <v>400</v>
      </c>
    </row>
    <row r="81" spans="1:35" x14ac:dyDescent="0.45">
      <c r="A81" s="63">
        <v>80</v>
      </c>
      <c r="B81" s="62" t="s">
        <v>32</v>
      </c>
      <c r="C81" s="62" t="s">
        <v>254</v>
      </c>
      <c r="D81" s="62">
        <v>20243141105</v>
      </c>
      <c r="E81" s="62" t="s">
        <v>337</v>
      </c>
      <c r="F81" s="62" t="s">
        <v>47</v>
      </c>
      <c r="G81" s="62" t="s">
        <v>196</v>
      </c>
      <c r="H81" s="62" t="s">
        <v>197</v>
      </c>
      <c r="I81" s="62" t="s">
        <v>198</v>
      </c>
      <c r="J81" s="62">
        <v>348</v>
      </c>
      <c r="K81" s="62">
        <v>86.54</v>
      </c>
      <c r="L81" s="62">
        <v>72.988</v>
      </c>
      <c r="M81" s="68">
        <v>72.988000000000014</v>
      </c>
      <c r="N81" s="68">
        <v>72.988</v>
      </c>
      <c r="O81" s="62"/>
      <c r="P81" s="62"/>
      <c r="Q81" s="62"/>
      <c r="R81" s="62"/>
      <c r="S81" s="62"/>
      <c r="T81" s="62"/>
      <c r="U81" s="62"/>
      <c r="V81" s="62"/>
      <c r="W81" s="62"/>
      <c r="X81" s="62">
        <v>72.988</v>
      </c>
      <c r="Y81" s="87">
        <v>72.988</v>
      </c>
      <c r="Z81" s="87">
        <v>72.988</v>
      </c>
      <c r="AA81" s="62"/>
      <c r="AB81" s="62"/>
      <c r="AC81" s="62"/>
      <c r="AD81" s="62" t="s">
        <v>43</v>
      </c>
      <c r="AE81" s="62" t="s">
        <v>234</v>
      </c>
      <c r="AF81" s="87">
        <v>72.988</v>
      </c>
      <c r="AG81" s="87">
        <v>72.988</v>
      </c>
      <c r="AH81" s="63"/>
      <c r="AI81" s="86" t="s">
        <v>257</v>
      </c>
    </row>
    <row r="82" spans="1:35" x14ac:dyDescent="0.45">
      <c r="A82" s="63">
        <v>81</v>
      </c>
      <c r="B82" s="63" t="s">
        <v>32</v>
      </c>
      <c r="C82" s="63" t="s">
        <v>535</v>
      </c>
      <c r="D82" s="63">
        <v>20243141045</v>
      </c>
      <c r="E82" s="63" t="s">
        <v>582</v>
      </c>
      <c r="F82" s="63" t="s">
        <v>36</v>
      </c>
      <c r="G82" s="63" t="s">
        <v>196</v>
      </c>
      <c r="H82" s="63" t="s">
        <v>197</v>
      </c>
      <c r="I82" s="63" t="s">
        <v>198</v>
      </c>
      <c r="J82" s="63">
        <v>356</v>
      </c>
      <c r="K82" s="63">
        <v>80.14</v>
      </c>
      <c r="L82" s="63">
        <v>72.988</v>
      </c>
      <c r="M82" s="85">
        <v>72.988</v>
      </c>
      <c r="N82" s="85">
        <v>72.988</v>
      </c>
      <c r="O82" s="63">
        <v>0</v>
      </c>
      <c r="P82" s="63">
        <v>0</v>
      </c>
      <c r="Q82" s="63">
        <v>0</v>
      </c>
      <c r="R82" s="63">
        <v>0</v>
      </c>
      <c r="S82" s="63">
        <v>0</v>
      </c>
      <c r="T82" s="63">
        <v>0</v>
      </c>
      <c r="U82" s="63">
        <v>0</v>
      </c>
      <c r="V82" s="63">
        <v>0</v>
      </c>
      <c r="W82" s="63">
        <v>0</v>
      </c>
      <c r="X82" s="63">
        <v>72.988</v>
      </c>
      <c r="Y82" s="85">
        <v>72.988</v>
      </c>
      <c r="Z82" s="85">
        <v>72.988</v>
      </c>
      <c r="AA82" s="63" t="s">
        <v>199</v>
      </c>
      <c r="AB82" s="63"/>
      <c r="AC82" s="63"/>
      <c r="AD82" s="63" t="s">
        <v>573</v>
      </c>
      <c r="AE82" s="63" t="s">
        <v>538</v>
      </c>
      <c r="AF82" s="85">
        <v>72.988</v>
      </c>
      <c r="AG82" s="85">
        <v>72.988</v>
      </c>
      <c r="AH82" s="63"/>
      <c r="AI82" s="63" t="s">
        <v>534</v>
      </c>
    </row>
    <row r="83" spans="1:35" x14ac:dyDescent="0.45">
      <c r="A83" s="63">
        <v>82</v>
      </c>
      <c r="B83" s="63" t="s">
        <v>32</v>
      </c>
      <c r="C83" s="63" t="s">
        <v>218</v>
      </c>
      <c r="D83" s="63">
        <v>20243141092</v>
      </c>
      <c r="E83" s="63" t="s">
        <v>308</v>
      </c>
      <c r="F83" s="63" t="s">
        <v>36</v>
      </c>
      <c r="G83" s="63" t="s">
        <v>196</v>
      </c>
      <c r="H83" s="63" t="s">
        <v>197</v>
      </c>
      <c r="I83" s="63" t="s">
        <v>198</v>
      </c>
      <c r="J83" s="63">
        <v>348</v>
      </c>
      <c r="K83" s="63">
        <v>85.92</v>
      </c>
      <c r="L83" s="63">
        <v>72.864000000000004</v>
      </c>
      <c r="M83" s="101">
        <v>72.86</v>
      </c>
      <c r="N83" s="85">
        <f>J83*0.2*0.8+K83*0.2</f>
        <v>72.864000000000004</v>
      </c>
      <c r="O83" s="63" t="s">
        <v>199</v>
      </c>
      <c r="P83" s="63" t="s">
        <v>199</v>
      </c>
      <c r="Q83" s="86" t="s">
        <v>199</v>
      </c>
      <c r="R83" s="63" t="s">
        <v>199</v>
      </c>
      <c r="S83" s="86" t="s">
        <v>199</v>
      </c>
      <c r="T83" s="86" t="s">
        <v>199</v>
      </c>
      <c r="U83" s="63" t="s">
        <v>199</v>
      </c>
      <c r="V83" s="63" t="s">
        <v>199</v>
      </c>
      <c r="W83" s="86" t="s">
        <v>199</v>
      </c>
      <c r="X83" s="63">
        <v>72.864000000000004</v>
      </c>
      <c r="Y83" s="63">
        <v>72.86</v>
      </c>
      <c r="Z83" s="85">
        <v>72.864000000000004</v>
      </c>
      <c r="AA83" s="63" t="s">
        <v>199</v>
      </c>
      <c r="AB83" s="86" t="s">
        <v>199</v>
      </c>
      <c r="AC83" s="86" t="s">
        <v>199</v>
      </c>
      <c r="AD83" s="63" t="s">
        <v>209</v>
      </c>
      <c r="AE83" s="63" t="s">
        <v>201</v>
      </c>
      <c r="AF83" s="90">
        <v>72.86</v>
      </c>
      <c r="AG83" s="90">
        <v>72.864000000000004</v>
      </c>
      <c r="AH83" s="63" t="s">
        <v>199</v>
      </c>
      <c r="AI83" s="63" t="s">
        <v>202</v>
      </c>
    </row>
    <row r="84" spans="1:35" x14ac:dyDescent="0.45">
      <c r="A84" s="63">
        <v>83</v>
      </c>
      <c r="B84" s="63" t="s">
        <v>32</v>
      </c>
      <c r="C84" s="86" t="s">
        <v>479</v>
      </c>
      <c r="D84" s="63">
        <v>20243141007</v>
      </c>
      <c r="E84" s="63" t="s">
        <v>623</v>
      </c>
      <c r="F84" s="63" t="s">
        <v>36</v>
      </c>
      <c r="G84" s="86" t="s">
        <v>196</v>
      </c>
      <c r="H84" s="63" t="s">
        <v>197</v>
      </c>
      <c r="I84" s="63" t="s">
        <v>198</v>
      </c>
      <c r="J84" s="63">
        <v>347</v>
      </c>
      <c r="K84" s="63">
        <v>85.74</v>
      </c>
      <c r="L84" s="63">
        <v>72.668000000000006</v>
      </c>
      <c r="M84" s="90">
        <v>72.668000000000006</v>
      </c>
      <c r="N84" s="90">
        <v>72.668000000000006</v>
      </c>
      <c r="O84" s="63"/>
      <c r="P84" s="86">
        <v>0</v>
      </c>
      <c r="Q84" s="86">
        <v>0</v>
      </c>
      <c r="R84" s="91"/>
      <c r="S84" s="63">
        <v>0</v>
      </c>
      <c r="T84" s="63">
        <v>0</v>
      </c>
      <c r="U84" s="63"/>
      <c r="V84" s="86">
        <v>0</v>
      </c>
      <c r="W84" s="86">
        <v>0</v>
      </c>
      <c r="X84" s="63">
        <v>72.668000000000006</v>
      </c>
      <c r="Y84" s="90">
        <v>72.67</v>
      </c>
      <c r="Z84" s="90">
        <v>72.67</v>
      </c>
      <c r="AA84" s="63"/>
      <c r="AB84" s="63"/>
      <c r="AC84" s="63"/>
      <c r="AD84" s="63" t="s">
        <v>624</v>
      </c>
      <c r="AE84" s="63" t="s">
        <v>202</v>
      </c>
      <c r="AF84" s="90">
        <v>72.67</v>
      </c>
      <c r="AG84" s="90">
        <v>72.67</v>
      </c>
      <c r="AH84" s="63"/>
      <c r="AI84" s="63" t="s">
        <v>234</v>
      </c>
    </row>
    <row r="85" spans="1:35" ht="198" x14ac:dyDescent="0.45">
      <c r="A85" s="63">
        <v>84</v>
      </c>
      <c r="B85" s="63" t="s">
        <v>32</v>
      </c>
      <c r="C85" s="86" t="s">
        <v>479</v>
      </c>
      <c r="D85" s="63" t="s">
        <v>639</v>
      </c>
      <c r="E85" s="63" t="s">
        <v>640</v>
      </c>
      <c r="F85" s="63" t="s">
        <v>36</v>
      </c>
      <c r="G85" s="86" t="s">
        <v>196</v>
      </c>
      <c r="H85" s="63" t="s">
        <v>197</v>
      </c>
      <c r="I85" s="63" t="s">
        <v>198</v>
      </c>
      <c r="J85" s="63">
        <v>342</v>
      </c>
      <c r="K85" s="63">
        <v>89.66</v>
      </c>
      <c r="L85" s="63">
        <v>79.03</v>
      </c>
      <c r="M85" s="90">
        <f>(J85*0.8)*0.2+K85*0.2</f>
        <v>72.652000000000001</v>
      </c>
      <c r="N85" s="90">
        <f>(J85*0.8)*0.2+K85*0.2</f>
        <v>72.652000000000001</v>
      </c>
      <c r="O85" s="63"/>
      <c r="P85" s="86">
        <v>0</v>
      </c>
      <c r="Q85" s="86">
        <v>0</v>
      </c>
      <c r="R85" s="91" t="s">
        <v>641</v>
      </c>
      <c r="S85" s="63">
        <v>0</v>
      </c>
      <c r="T85" s="63">
        <v>0</v>
      </c>
      <c r="U85" s="63"/>
      <c r="V85" s="63">
        <v>0</v>
      </c>
      <c r="W85" s="63">
        <v>0</v>
      </c>
      <c r="X85" s="63">
        <v>81.03</v>
      </c>
      <c r="Y85" s="90">
        <v>72.650000000000006</v>
      </c>
      <c r="Z85" s="90">
        <v>72.650000000000006</v>
      </c>
      <c r="AA85" s="63"/>
      <c r="AB85" s="91" t="s">
        <v>642</v>
      </c>
      <c r="AC85" s="91" t="s">
        <v>642</v>
      </c>
      <c r="AD85" s="63" t="s">
        <v>467</v>
      </c>
      <c r="AE85" s="63" t="s">
        <v>202</v>
      </c>
      <c r="AF85" s="90">
        <v>72.650000000000006</v>
      </c>
      <c r="AG85" s="90">
        <v>72.650000000000006</v>
      </c>
      <c r="AH85" s="63"/>
      <c r="AI85" s="63" t="s">
        <v>234</v>
      </c>
    </row>
    <row r="86" spans="1:35" x14ac:dyDescent="0.45">
      <c r="A86" s="63">
        <v>85</v>
      </c>
      <c r="B86" s="63" t="s">
        <v>32</v>
      </c>
      <c r="C86" s="63" t="s">
        <v>218</v>
      </c>
      <c r="D86" s="63">
        <v>20243141006</v>
      </c>
      <c r="E86" s="63" t="s">
        <v>302</v>
      </c>
      <c r="F86" s="63" t="s">
        <v>36</v>
      </c>
      <c r="G86" s="63" t="s">
        <v>196</v>
      </c>
      <c r="H86" s="63" t="s">
        <v>197</v>
      </c>
      <c r="I86" s="63" t="s">
        <v>198</v>
      </c>
      <c r="J86" s="63">
        <v>342</v>
      </c>
      <c r="K86" s="63">
        <v>88.66</v>
      </c>
      <c r="L86" s="63">
        <v>72.451999999999998</v>
      </c>
      <c r="M86" s="101">
        <v>72.45</v>
      </c>
      <c r="N86" s="85">
        <f>J86*0.2*0.8+K86*0.2</f>
        <v>72.451999999999998</v>
      </c>
      <c r="O86" s="63" t="s">
        <v>199</v>
      </c>
      <c r="P86" s="63" t="s">
        <v>199</v>
      </c>
      <c r="Q86" s="86" t="s">
        <v>199</v>
      </c>
      <c r="R86" s="63" t="s">
        <v>199</v>
      </c>
      <c r="S86" s="63" t="s">
        <v>199</v>
      </c>
      <c r="T86" s="86" t="s">
        <v>199</v>
      </c>
      <c r="U86" s="63" t="s">
        <v>199</v>
      </c>
      <c r="V86" s="63" t="s">
        <v>199</v>
      </c>
      <c r="W86" s="86" t="s">
        <v>199</v>
      </c>
      <c r="X86" s="63">
        <v>72.451999999999998</v>
      </c>
      <c r="Y86" s="63">
        <v>72.45</v>
      </c>
      <c r="Z86" s="85">
        <v>72.451999999999998</v>
      </c>
      <c r="AA86" s="63" t="s">
        <v>199</v>
      </c>
      <c r="AB86" s="86" t="s">
        <v>199</v>
      </c>
      <c r="AC86" s="86" t="s">
        <v>199</v>
      </c>
      <c r="AD86" s="63" t="s">
        <v>200</v>
      </c>
      <c r="AE86" s="63" t="s">
        <v>201</v>
      </c>
      <c r="AF86" s="90">
        <v>72.45</v>
      </c>
      <c r="AG86" s="90">
        <v>72.451999999999998</v>
      </c>
      <c r="AH86" s="63" t="s">
        <v>199</v>
      </c>
      <c r="AI86" s="63" t="s">
        <v>202</v>
      </c>
    </row>
    <row r="87" spans="1:35" x14ac:dyDescent="0.45">
      <c r="A87" s="63">
        <v>86</v>
      </c>
      <c r="B87" s="63" t="s">
        <v>32</v>
      </c>
      <c r="C87" s="86" t="s">
        <v>479</v>
      </c>
      <c r="D87" s="63">
        <v>20243141031</v>
      </c>
      <c r="E87" s="63" t="s">
        <v>637</v>
      </c>
      <c r="F87" s="63" t="s">
        <v>36</v>
      </c>
      <c r="G87" s="86" t="s">
        <v>196</v>
      </c>
      <c r="H87" s="63" t="s">
        <v>197</v>
      </c>
      <c r="I87" s="63" t="s">
        <v>198</v>
      </c>
      <c r="J87" s="63">
        <v>348</v>
      </c>
      <c r="K87" s="63">
        <v>79.92</v>
      </c>
      <c r="L87" s="63">
        <v>71.66</v>
      </c>
      <c r="M87" s="90">
        <f>(J87*0.8)*0.2+K87*0.2</f>
        <v>71.664000000000016</v>
      </c>
      <c r="N87" s="90">
        <f>(J87*0.8)*0.2+K87*0.2</f>
        <v>71.664000000000016</v>
      </c>
      <c r="O87" s="63"/>
      <c r="P87" s="86">
        <v>0</v>
      </c>
      <c r="Q87" s="86">
        <v>0</v>
      </c>
      <c r="R87" s="91"/>
      <c r="S87" s="63">
        <v>0</v>
      </c>
      <c r="T87" s="63">
        <v>0</v>
      </c>
      <c r="U87" s="63"/>
      <c r="V87" s="63">
        <v>0</v>
      </c>
      <c r="W87" s="63">
        <v>0</v>
      </c>
      <c r="X87" s="63">
        <v>71.66</v>
      </c>
      <c r="Y87" s="90">
        <v>71.66</v>
      </c>
      <c r="Z87" s="90">
        <v>71.66</v>
      </c>
      <c r="AA87" s="63"/>
      <c r="AB87" s="63"/>
      <c r="AC87" s="63"/>
      <c r="AD87" s="63" t="s">
        <v>638</v>
      </c>
      <c r="AE87" s="63" t="s">
        <v>202</v>
      </c>
      <c r="AF87" s="90">
        <v>71.66</v>
      </c>
      <c r="AG87" s="90">
        <v>71.66</v>
      </c>
      <c r="AH87" s="63"/>
      <c r="AI87" s="63" t="s">
        <v>234</v>
      </c>
    </row>
    <row r="88" spans="1:35" x14ac:dyDescent="0.45">
      <c r="A88" s="63">
        <v>87</v>
      </c>
      <c r="B88" s="63" t="s">
        <v>32</v>
      </c>
      <c r="C88" s="63" t="s">
        <v>218</v>
      </c>
      <c r="D88" s="63">
        <v>20243141010</v>
      </c>
      <c r="E88" s="63" t="s">
        <v>304</v>
      </c>
      <c r="F88" s="63" t="s">
        <v>36</v>
      </c>
      <c r="G88" s="63" t="s">
        <v>196</v>
      </c>
      <c r="H88" s="63" t="s">
        <v>197</v>
      </c>
      <c r="I88" s="63" t="s">
        <v>198</v>
      </c>
      <c r="J88" s="63">
        <v>349</v>
      </c>
      <c r="K88" s="63">
        <v>79.040000000000006</v>
      </c>
      <c r="L88" s="63">
        <v>71.647999999999996</v>
      </c>
      <c r="M88" s="101">
        <v>71.650000000000006</v>
      </c>
      <c r="N88" s="85">
        <f>J88*0.2*0.8+K88*0.2</f>
        <v>71.64800000000001</v>
      </c>
      <c r="O88" s="63" t="s">
        <v>199</v>
      </c>
      <c r="P88" s="63" t="s">
        <v>199</v>
      </c>
      <c r="Q88" s="86" t="s">
        <v>199</v>
      </c>
      <c r="R88" s="63" t="s">
        <v>199</v>
      </c>
      <c r="S88" s="63" t="s">
        <v>199</v>
      </c>
      <c r="T88" s="86" t="s">
        <v>199</v>
      </c>
      <c r="U88" s="63" t="s">
        <v>199</v>
      </c>
      <c r="V88" s="63" t="s">
        <v>199</v>
      </c>
      <c r="W88" s="86" t="s">
        <v>199</v>
      </c>
      <c r="X88" s="63">
        <v>71.647999999999996</v>
      </c>
      <c r="Y88" s="63">
        <v>71.650000000000006</v>
      </c>
      <c r="Z88" s="85">
        <v>71.647999999999996</v>
      </c>
      <c r="AA88" s="63" t="s">
        <v>199</v>
      </c>
      <c r="AB88" s="86" t="s">
        <v>199</v>
      </c>
      <c r="AC88" s="86" t="s">
        <v>199</v>
      </c>
      <c r="AD88" s="63" t="s">
        <v>205</v>
      </c>
      <c r="AE88" s="63" t="s">
        <v>201</v>
      </c>
      <c r="AF88" s="90">
        <v>71.650000000000006</v>
      </c>
      <c r="AG88" s="90">
        <v>71.647999999999996</v>
      </c>
      <c r="AH88" s="63" t="s">
        <v>199</v>
      </c>
      <c r="AI88" s="63" t="s">
        <v>202</v>
      </c>
    </row>
    <row r="89" spans="1:35" x14ac:dyDescent="0.45">
      <c r="A89" s="63">
        <v>88</v>
      </c>
      <c r="B89" s="63" t="s">
        <v>32</v>
      </c>
      <c r="C89" s="63" t="s">
        <v>486</v>
      </c>
      <c r="D89" s="63">
        <v>20243141072</v>
      </c>
      <c r="E89" s="63" t="s">
        <v>514</v>
      </c>
      <c r="F89" s="63" t="s">
        <v>36</v>
      </c>
      <c r="G89" s="63" t="s">
        <v>196</v>
      </c>
      <c r="H89" s="63" t="s">
        <v>197</v>
      </c>
      <c r="I89" s="63" t="s">
        <v>198</v>
      </c>
      <c r="J89" s="86">
        <v>338</v>
      </c>
      <c r="K89" s="86">
        <v>86.7</v>
      </c>
      <c r="L89" s="62">
        <v>71.42</v>
      </c>
      <c r="M89" s="63">
        <v>71.42</v>
      </c>
      <c r="N89" s="63">
        <v>71.42</v>
      </c>
      <c r="O89" s="63">
        <v>0</v>
      </c>
      <c r="P89" s="63">
        <v>0</v>
      </c>
      <c r="Q89" s="63">
        <v>0</v>
      </c>
      <c r="R89" s="63">
        <v>0</v>
      </c>
      <c r="S89" s="63">
        <v>0</v>
      </c>
      <c r="T89" s="63">
        <v>0</v>
      </c>
      <c r="U89" s="63">
        <v>0</v>
      </c>
      <c r="V89" s="63">
        <v>0</v>
      </c>
      <c r="W89" s="63">
        <v>0</v>
      </c>
      <c r="X89" s="63">
        <v>71.42</v>
      </c>
      <c r="Y89" s="63">
        <v>71.42</v>
      </c>
      <c r="Z89" s="63">
        <v>71.42</v>
      </c>
      <c r="AA89" s="63" t="s">
        <v>199</v>
      </c>
      <c r="AB89" s="63" t="s">
        <v>199</v>
      </c>
      <c r="AC89" s="63" t="s">
        <v>199</v>
      </c>
      <c r="AD89" s="63" t="s">
        <v>151</v>
      </c>
      <c r="AE89" s="63" t="s">
        <v>489</v>
      </c>
      <c r="AF89" s="63">
        <v>71.42</v>
      </c>
      <c r="AG89" s="63">
        <v>71.42</v>
      </c>
      <c r="AH89" s="63"/>
      <c r="AI89" s="63" t="s">
        <v>399</v>
      </c>
    </row>
    <row r="90" spans="1:35" x14ac:dyDescent="0.45">
      <c r="A90" s="63">
        <v>89</v>
      </c>
      <c r="B90" s="63" t="s">
        <v>32</v>
      </c>
      <c r="C90" s="63" t="s">
        <v>338</v>
      </c>
      <c r="D90" s="63">
        <v>20243141004</v>
      </c>
      <c r="E90" s="63" t="s">
        <v>342</v>
      </c>
      <c r="F90" s="63" t="s">
        <v>36</v>
      </c>
      <c r="G90" s="63" t="s">
        <v>196</v>
      </c>
      <c r="H90" s="63" t="s">
        <v>197</v>
      </c>
      <c r="I90" s="63" t="s">
        <v>198</v>
      </c>
      <c r="J90" s="63">
        <v>333</v>
      </c>
      <c r="K90" s="63">
        <v>90.14</v>
      </c>
      <c r="L90" s="84">
        <f>J90*0.2*0.8+K90*0.2</f>
        <v>71.308000000000007</v>
      </c>
      <c r="M90" s="85">
        <v>71.308000000000007</v>
      </c>
      <c r="N90" s="85">
        <v>71.308000000000007</v>
      </c>
      <c r="O90" s="63">
        <v>0</v>
      </c>
      <c r="P90" s="63">
        <v>0</v>
      </c>
      <c r="Q90" s="63">
        <v>0</v>
      </c>
      <c r="R90" s="63">
        <v>0</v>
      </c>
      <c r="S90" s="63">
        <v>0</v>
      </c>
      <c r="T90" s="63">
        <v>0</v>
      </c>
      <c r="U90" s="63">
        <v>0</v>
      </c>
      <c r="V90" s="63">
        <v>0</v>
      </c>
      <c r="W90" s="63">
        <v>0</v>
      </c>
      <c r="X90" s="85">
        <f>L90+O90+R90+U90</f>
        <v>71.308000000000007</v>
      </c>
      <c r="Y90" s="85">
        <f>M90+P90+S90+V90</f>
        <v>71.308000000000007</v>
      </c>
      <c r="Z90" s="85">
        <f>N90+Q90+T90+W90</f>
        <v>71.308000000000007</v>
      </c>
      <c r="AA90" s="63" t="s">
        <v>199</v>
      </c>
      <c r="AB90" s="63" t="s">
        <v>199</v>
      </c>
      <c r="AC90" s="63" t="s">
        <v>199</v>
      </c>
      <c r="AD90" s="63" t="s">
        <v>343</v>
      </c>
      <c r="AE90" s="62" t="s">
        <v>341</v>
      </c>
      <c r="AF90" s="85">
        <v>71.308000000000007</v>
      </c>
      <c r="AG90" s="85">
        <v>71.308000000000007</v>
      </c>
      <c r="AH90" s="86" t="s">
        <v>199</v>
      </c>
      <c r="AI90" s="63" t="s">
        <v>201</v>
      </c>
    </row>
    <row r="91" spans="1:35" x14ac:dyDescent="0.45">
      <c r="A91" s="63">
        <v>90</v>
      </c>
      <c r="B91" s="63" t="s">
        <v>32</v>
      </c>
      <c r="C91" s="63" t="s">
        <v>486</v>
      </c>
      <c r="D91" s="63">
        <v>20243141096</v>
      </c>
      <c r="E91" s="63" t="s">
        <v>528</v>
      </c>
      <c r="F91" s="63" t="s">
        <v>36</v>
      </c>
      <c r="G91" s="63" t="s">
        <v>196</v>
      </c>
      <c r="H91" s="63" t="s">
        <v>197</v>
      </c>
      <c r="I91" s="63" t="s">
        <v>198</v>
      </c>
      <c r="J91" s="63">
        <v>337</v>
      </c>
      <c r="K91" s="63">
        <v>86.62</v>
      </c>
      <c r="L91" s="63">
        <v>71.244</v>
      </c>
      <c r="M91" s="63">
        <v>71.25</v>
      </c>
      <c r="N91" s="63">
        <v>71.25</v>
      </c>
      <c r="O91" s="63">
        <v>0</v>
      </c>
      <c r="P91" s="63">
        <v>0</v>
      </c>
      <c r="Q91" s="63">
        <v>0</v>
      </c>
      <c r="R91" s="63">
        <v>0</v>
      </c>
      <c r="S91" s="63">
        <v>0</v>
      </c>
      <c r="T91" s="63">
        <v>0</v>
      </c>
      <c r="U91" s="63">
        <v>0</v>
      </c>
      <c r="V91" s="63">
        <v>0</v>
      </c>
      <c r="W91" s="63">
        <v>0</v>
      </c>
      <c r="X91" s="63">
        <v>71.244</v>
      </c>
      <c r="Y91" s="63">
        <v>71.25</v>
      </c>
      <c r="Z91" s="63">
        <v>71.25</v>
      </c>
      <c r="AA91" s="63" t="s">
        <v>199</v>
      </c>
      <c r="AB91" s="63" t="s">
        <v>199</v>
      </c>
      <c r="AC91" s="63" t="s">
        <v>199</v>
      </c>
      <c r="AD91" s="63" t="s">
        <v>77</v>
      </c>
      <c r="AE91" s="63" t="s">
        <v>489</v>
      </c>
      <c r="AF91" s="63">
        <v>71.25</v>
      </c>
      <c r="AG91" s="63">
        <v>71.25</v>
      </c>
      <c r="AH91" s="63"/>
      <c r="AI91" s="63" t="s">
        <v>399</v>
      </c>
    </row>
    <row r="92" spans="1:35" x14ac:dyDescent="0.45">
      <c r="A92" s="63">
        <v>91</v>
      </c>
      <c r="B92" s="63" t="s">
        <v>32</v>
      </c>
      <c r="C92" s="86" t="s">
        <v>479</v>
      </c>
      <c r="D92" s="63">
        <v>20243141026</v>
      </c>
      <c r="E92" s="63" t="s">
        <v>636</v>
      </c>
      <c r="F92" s="63" t="s">
        <v>36</v>
      </c>
      <c r="G92" s="86" t="s">
        <v>196</v>
      </c>
      <c r="H92" s="63" t="s">
        <v>197</v>
      </c>
      <c r="I92" s="63" t="s">
        <v>198</v>
      </c>
      <c r="J92" s="63">
        <v>345</v>
      </c>
      <c r="K92" s="63">
        <v>79.959999999999994</v>
      </c>
      <c r="L92" s="63">
        <v>71.191999999999993</v>
      </c>
      <c r="M92" s="90">
        <f>(J92*0.8)*0.2+K92*0.2</f>
        <v>71.192000000000007</v>
      </c>
      <c r="N92" s="90">
        <f>(J92*0.8)*0.2+K92*0.2</f>
        <v>71.192000000000007</v>
      </c>
      <c r="O92" s="63" t="s">
        <v>199</v>
      </c>
      <c r="P92" s="86">
        <v>0</v>
      </c>
      <c r="Q92" s="86">
        <v>0</v>
      </c>
      <c r="R92" s="91" t="s">
        <v>199</v>
      </c>
      <c r="S92" s="63">
        <v>0</v>
      </c>
      <c r="T92" s="63">
        <v>0</v>
      </c>
      <c r="U92" s="63" t="s">
        <v>199</v>
      </c>
      <c r="V92" s="63">
        <v>0</v>
      </c>
      <c r="W92" s="63">
        <v>0</v>
      </c>
      <c r="X92" s="63">
        <v>71.191999999999993</v>
      </c>
      <c r="Y92" s="90">
        <v>71.19</v>
      </c>
      <c r="Z92" s="90">
        <v>71.19</v>
      </c>
      <c r="AA92" s="63"/>
      <c r="AB92" s="63"/>
      <c r="AC92" s="63"/>
      <c r="AD92" s="63"/>
      <c r="AE92" s="63" t="s">
        <v>202</v>
      </c>
      <c r="AF92" s="90">
        <v>71.19</v>
      </c>
      <c r="AG92" s="90">
        <v>71.19</v>
      </c>
      <c r="AH92" s="63"/>
      <c r="AI92" s="63" t="s">
        <v>234</v>
      </c>
    </row>
    <row r="93" spans="1:35" x14ac:dyDescent="0.45">
      <c r="A93" s="63">
        <v>92</v>
      </c>
      <c r="B93" s="63" t="s">
        <v>32</v>
      </c>
      <c r="C93" s="86" t="s">
        <v>667</v>
      </c>
      <c r="D93" s="63">
        <v>20243141089</v>
      </c>
      <c r="E93" s="63" t="s">
        <v>476</v>
      </c>
      <c r="F93" s="63" t="s">
        <v>36</v>
      </c>
      <c r="G93" s="86" t="s">
        <v>196</v>
      </c>
      <c r="H93" s="63" t="s">
        <v>197</v>
      </c>
      <c r="I93" s="63" t="s">
        <v>198</v>
      </c>
      <c r="J93" s="63">
        <v>343</v>
      </c>
      <c r="K93" s="63">
        <v>81.22</v>
      </c>
      <c r="L93" s="63">
        <v>71.123999999999995</v>
      </c>
      <c r="M93" s="90">
        <f>(J93*0.8)*0.2+K93*0.2</f>
        <v>71.124000000000009</v>
      </c>
      <c r="N93" s="90">
        <f>(J93*0.8)*0.2+K93*0.2</f>
        <v>71.124000000000009</v>
      </c>
      <c r="O93" s="63"/>
      <c r="P93" s="86">
        <v>0</v>
      </c>
      <c r="Q93" s="86">
        <v>0</v>
      </c>
      <c r="R93" s="91"/>
      <c r="S93" s="63">
        <v>0</v>
      </c>
      <c r="T93" s="63">
        <v>0</v>
      </c>
      <c r="U93" s="63"/>
      <c r="V93" s="63">
        <v>0</v>
      </c>
      <c r="W93" s="63">
        <v>0</v>
      </c>
      <c r="X93" s="63">
        <v>71.123999999999995</v>
      </c>
      <c r="Y93" s="90">
        <v>71.12</v>
      </c>
      <c r="Z93" s="90">
        <v>71.12</v>
      </c>
      <c r="AA93" s="63"/>
      <c r="AB93" s="63"/>
      <c r="AC93" s="63"/>
      <c r="AD93" s="63" t="s">
        <v>477</v>
      </c>
      <c r="AE93" s="63" t="s">
        <v>202</v>
      </c>
      <c r="AF93" s="90">
        <v>71.12</v>
      </c>
      <c r="AG93" s="90">
        <v>71.12</v>
      </c>
      <c r="AH93" s="63"/>
      <c r="AI93" s="63" t="s">
        <v>234</v>
      </c>
    </row>
    <row r="94" spans="1:35" x14ac:dyDescent="0.45">
      <c r="A94" s="63">
        <v>93</v>
      </c>
      <c r="B94" s="63" t="s">
        <v>32</v>
      </c>
      <c r="C94" s="63" t="s">
        <v>218</v>
      </c>
      <c r="D94" s="63">
        <v>20243141104</v>
      </c>
      <c r="E94" s="63" t="s">
        <v>306</v>
      </c>
      <c r="F94" s="63" t="s">
        <v>36</v>
      </c>
      <c r="G94" s="63" t="s">
        <v>196</v>
      </c>
      <c r="H94" s="63" t="s">
        <v>197</v>
      </c>
      <c r="I94" s="63" t="s">
        <v>198</v>
      </c>
      <c r="J94" s="63">
        <v>335</v>
      </c>
      <c r="K94" s="63">
        <v>86.96</v>
      </c>
      <c r="L94" s="63">
        <v>70.992000000000004</v>
      </c>
      <c r="M94" s="101">
        <v>70.989999999999995</v>
      </c>
      <c r="N94" s="85">
        <f>J94*0.2*0.8+K94*0.2</f>
        <v>70.992000000000004</v>
      </c>
      <c r="O94" s="63" t="s">
        <v>199</v>
      </c>
      <c r="P94" s="63" t="s">
        <v>199</v>
      </c>
      <c r="Q94" s="86" t="s">
        <v>199</v>
      </c>
      <c r="R94" s="63" t="s">
        <v>199</v>
      </c>
      <c r="S94" s="63" t="s">
        <v>199</v>
      </c>
      <c r="T94" s="86" t="s">
        <v>199</v>
      </c>
      <c r="U94" s="63" t="s">
        <v>199</v>
      </c>
      <c r="V94" s="63" t="s">
        <v>199</v>
      </c>
      <c r="W94" s="86" t="s">
        <v>199</v>
      </c>
      <c r="X94" s="63">
        <v>70.992000000000004</v>
      </c>
      <c r="Y94" s="63">
        <v>70.989999999999995</v>
      </c>
      <c r="Z94" s="85">
        <v>70.992000000000004</v>
      </c>
      <c r="AA94" s="63" t="s">
        <v>199</v>
      </c>
      <c r="AB94" s="86" t="s">
        <v>199</v>
      </c>
      <c r="AC94" s="86" t="s">
        <v>199</v>
      </c>
      <c r="AD94" s="63" t="s">
        <v>206</v>
      </c>
      <c r="AE94" s="63" t="s">
        <v>201</v>
      </c>
      <c r="AF94" s="90">
        <v>70.989999999999995</v>
      </c>
      <c r="AG94" s="90">
        <v>70.992000000000004</v>
      </c>
      <c r="AH94" s="63" t="s">
        <v>199</v>
      </c>
      <c r="AI94" s="63" t="s">
        <v>202</v>
      </c>
    </row>
    <row r="95" spans="1:35" x14ac:dyDescent="0.45">
      <c r="A95" s="63">
        <v>94</v>
      </c>
      <c r="B95" s="86" t="s">
        <v>32</v>
      </c>
      <c r="C95" s="86" t="s">
        <v>585</v>
      </c>
      <c r="D95" s="100">
        <v>20243141022</v>
      </c>
      <c r="E95" s="86" t="s">
        <v>597</v>
      </c>
      <c r="F95" s="86" t="s">
        <v>36</v>
      </c>
      <c r="G95" s="86" t="s">
        <v>196</v>
      </c>
      <c r="H95" s="63" t="s">
        <v>197</v>
      </c>
      <c r="I95" s="86" t="s">
        <v>198</v>
      </c>
      <c r="J95" s="63">
        <v>331</v>
      </c>
      <c r="K95" s="63">
        <v>89.58</v>
      </c>
      <c r="L95" s="63">
        <v>70.876000000000005</v>
      </c>
      <c r="M95" s="85">
        <v>70.876000000000005</v>
      </c>
      <c r="N95" s="85">
        <v>70.876000000000005</v>
      </c>
      <c r="O95" s="63"/>
      <c r="P95" s="63"/>
      <c r="Q95" s="63"/>
      <c r="R95" s="63"/>
      <c r="S95" s="63"/>
      <c r="T95" s="63"/>
      <c r="U95" s="63"/>
      <c r="V95" s="63"/>
      <c r="W95" s="63"/>
      <c r="X95" s="85">
        <v>70.876000000000005</v>
      </c>
      <c r="Y95" s="85">
        <v>70.876000000000005</v>
      </c>
      <c r="Z95" s="85">
        <v>70.876000000000005</v>
      </c>
      <c r="AA95" s="63"/>
      <c r="AB95" s="63"/>
      <c r="AC95" s="63"/>
      <c r="AD95" s="86" t="s">
        <v>43</v>
      </c>
      <c r="AE95" s="63" t="s">
        <v>400</v>
      </c>
      <c r="AF95" s="85">
        <v>70.876000000000005</v>
      </c>
      <c r="AG95" s="85">
        <v>70.876000000000005</v>
      </c>
      <c r="AH95" s="63"/>
      <c r="AI95" s="63" t="s">
        <v>587</v>
      </c>
    </row>
    <row r="96" spans="1:35" x14ac:dyDescent="0.45">
      <c r="A96" s="63">
        <v>95</v>
      </c>
      <c r="B96" s="63" t="s">
        <v>32</v>
      </c>
      <c r="C96" s="63" t="s">
        <v>486</v>
      </c>
      <c r="D96" s="63">
        <v>20243141044</v>
      </c>
      <c r="E96" s="63" t="s">
        <v>518</v>
      </c>
      <c r="F96" s="63" t="s">
        <v>47</v>
      </c>
      <c r="G96" s="63" t="s">
        <v>196</v>
      </c>
      <c r="H96" s="63" t="s">
        <v>197</v>
      </c>
      <c r="I96" s="63" t="s">
        <v>198</v>
      </c>
      <c r="J96" s="63">
        <v>330</v>
      </c>
      <c r="K96" s="63">
        <v>90.3</v>
      </c>
      <c r="L96" s="63">
        <v>70.86</v>
      </c>
      <c r="M96" s="63">
        <v>70.86</v>
      </c>
      <c r="N96" s="63">
        <v>70.86</v>
      </c>
      <c r="O96" s="63">
        <v>0</v>
      </c>
      <c r="P96" s="63">
        <v>0</v>
      </c>
      <c r="Q96" s="63">
        <v>0</v>
      </c>
      <c r="R96" s="63">
        <v>0</v>
      </c>
      <c r="S96" s="63">
        <v>0</v>
      </c>
      <c r="T96" s="63">
        <v>0</v>
      </c>
      <c r="U96" s="63">
        <v>0</v>
      </c>
      <c r="V96" s="63">
        <v>0</v>
      </c>
      <c r="W96" s="63">
        <v>0</v>
      </c>
      <c r="X96" s="63">
        <v>70.86</v>
      </c>
      <c r="Y96" s="63">
        <v>70.86</v>
      </c>
      <c r="Z96" s="63">
        <v>70.86</v>
      </c>
      <c r="AA96" s="63" t="s">
        <v>199</v>
      </c>
      <c r="AB96" s="63" t="s">
        <v>199</v>
      </c>
      <c r="AC96" s="63" t="s">
        <v>199</v>
      </c>
      <c r="AD96" s="63" t="s">
        <v>502</v>
      </c>
      <c r="AE96" s="63" t="s">
        <v>489</v>
      </c>
      <c r="AF96" s="63">
        <v>70.86</v>
      </c>
      <c r="AG96" s="63">
        <v>70.86</v>
      </c>
      <c r="AH96" s="63"/>
      <c r="AI96" s="63" t="s">
        <v>399</v>
      </c>
    </row>
    <row r="97" spans="1:35" x14ac:dyDescent="0.45">
      <c r="A97" s="63">
        <v>96</v>
      </c>
      <c r="B97" s="63" t="s">
        <v>32</v>
      </c>
      <c r="C97" s="63" t="s">
        <v>486</v>
      </c>
      <c r="D97" s="63">
        <v>20243141024</v>
      </c>
      <c r="E97" s="63" t="s">
        <v>517</v>
      </c>
      <c r="F97" s="63" t="s">
        <v>47</v>
      </c>
      <c r="G97" s="63" t="s">
        <v>196</v>
      </c>
      <c r="H97" s="63" t="s">
        <v>197</v>
      </c>
      <c r="I97" s="63" t="s">
        <v>198</v>
      </c>
      <c r="J97" s="63">
        <v>345</v>
      </c>
      <c r="K97" s="63">
        <v>77.94</v>
      </c>
      <c r="L97" s="63">
        <v>70.787999999999997</v>
      </c>
      <c r="M97" s="63">
        <v>70.790000000000006</v>
      </c>
      <c r="N97" s="63">
        <v>70.790000000000006</v>
      </c>
      <c r="O97" s="63">
        <v>0</v>
      </c>
      <c r="P97" s="63">
        <v>0</v>
      </c>
      <c r="Q97" s="63">
        <v>0</v>
      </c>
      <c r="R97" s="63">
        <v>0</v>
      </c>
      <c r="S97" s="63">
        <v>0</v>
      </c>
      <c r="T97" s="63">
        <v>0</v>
      </c>
      <c r="U97" s="63">
        <v>0</v>
      </c>
      <c r="V97" s="63">
        <v>0</v>
      </c>
      <c r="W97" s="63">
        <v>0</v>
      </c>
      <c r="X97" s="63">
        <v>70.787999999999997</v>
      </c>
      <c r="Y97" s="63">
        <v>70.790000000000006</v>
      </c>
      <c r="Z97" s="63">
        <v>70.790000000000006</v>
      </c>
      <c r="AA97" s="63" t="s">
        <v>199</v>
      </c>
      <c r="AB97" s="63" t="s">
        <v>199</v>
      </c>
      <c r="AC97" s="63" t="s">
        <v>199</v>
      </c>
      <c r="AD97" s="63" t="s">
        <v>509</v>
      </c>
      <c r="AE97" s="63" t="s">
        <v>489</v>
      </c>
      <c r="AF97" s="63">
        <v>70.790000000000006</v>
      </c>
      <c r="AG97" s="63">
        <v>70.790000000000006</v>
      </c>
      <c r="AH97" s="63"/>
      <c r="AI97" s="63" t="s">
        <v>399</v>
      </c>
    </row>
    <row r="98" spans="1:35" x14ac:dyDescent="0.45">
      <c r="A98" s="63">
        <v>97</v>
      </c>
      <c r="B98" s="63" t="s">
        <v>32</v>
      </c>
      <c r="C98" s="63" t="s">
        <v>338</v>
      </c>
      <c r="D98" s="63">
        <v>20243141079</v>
      </c>
      <c r="E98" s="63" t="s">
        <v>362</v>
      </c>
      <c r="F98" s="63" t="s">
        <v>47</v>
      </c>
      <c r="G98" s="63" t="s">
        <v>196</v>
      </c>
      <c r="H98" s="63" t="s">
        <v>197</v>
      </c>
      <c r="I98" s="63" t="s">
        <v>198</v>
      </c>
      <c r="J98" s="63">
        <v>340</v>
      </c>
      <c r="K98" s="63">
        <v>80.040000000000006</v>
      </c>
      <c r="L98" s="84">
        <f>J98*0.2*0.8+K98*0.2</f>
        <v>70.408000000000015</v>
      </c>
      <c r="M98" s="85">
        <v>70.408000000000001</v>
      </c>
      <c r="N98" s="85">
        <v>70.408000000000001</v>
      </c>
      <c r="O98" s="63">
        <v>0</v>
      </c>
      <c r="P98" s="63">
        <v>0</v>
      </c>
      <c r="Q98" s="63">
        <v>0</v>
      </c>
      <c r="R98" s="63">
        <v>0</v>
      </c>
      <c r="S98" s="63">
        <v>0</v>
      </c>
      <c r="T98" s="63">
        <v>0</v>
      </c>
      <c r="U98" s="63">
        <v>0</v>
      </c>
      <c r="V98" s="63">
        <v>0</v>
      </c>
      <c r="W98" s="63">
        <v>0</v>
      </c>
      <c r="X98" s="85">
        <v>70.41</v>
      </c>
      <c r="Y98" s="85">
        <v>70.41</v>
      </c>
      <c r="Z98" s="85">
        <v>70.41</v>
      </c>
      <c r="AA98" s="63" t="s">
        <v>199</v>
      </c>
      <c r="AB98" s="63" t="s">
        <v>199</v>
      </c>
      <c r="AC98" s="63" t="s">
        <v>199</v>
      </c>
      <c r="AD98" s="63" t="s">
        <v>343</v>
      </c>
      <c r="AE98" s="62" t="s">
        <v>341</v>
      </c>
      <c r="AF98" s="63">
        <v>70.48</v>
      </c>
      <c r="AG98" s="63">
        <v>70.48</v>
      </c>
      <c r="AH98" s="86" t="s">
        <v>363</v>
      </c>
      <c r="AI98" s="63" t="s">
        <v>201</v>
      </c>
    </row>
    <row r="99" spans="1:35" x14ac:dyDescent="0.45">
      <c r="A99" s="63">
        <v>98</v>
      </c>
      <c r="B99" s="62" t="s">
        <v>32</v>
      </c>
      <c r="C99" s="62" t="s">
        <v>254</v>
      </c>
      <c r="D99" s="62">
        <v>20243141030</v>
      </c>
      <c r="E99" s="62" t="s">
        <v>324</v>
      </c>
      <c r="F99" s="62" t="s">
        <v>36</v>
      </c>
      <c r="G99" s="62" t="s">
        <v>196</v>
      </c>
      <c r="H99" s="62" t="s">
        <v>197</v>
      </c>
      <c r="I99" s="62" t="s">
        <v>198</v>
      </c>
      <c r="J99" s="62">
        <v>330</v>
      </c>
      <c r="K99" s="62">
        <v>86.98</v>
      </c>
      <c r="L99" s="62">
        <v>70.195999999999998</v>
      </c>
      <c r="M99" s="68">
        <v>70.195999999999998</v>
      </c>
      <c r="N99" s="68">
        <v>70.195999999999998</v>
      </c>
      <c r="O99" s="62"/>
      <c r="P99" s="62"/>
      <c r="Q99" s="62"/>
      <c r="R99" s="62"/>
      <c r="S99" s="62"/>
      <c r="T99" s="62"/>
      <c r="U99" s="62"/>
      <c r="V99" s="62"/>
      <c r="W99" s="62"/>
      <c r="X99" s="62">
        <v>70.195999999999998</v>
      </c>
      <c r="Y99" s="87">
        <v>70.195999999999998</v>
      </c>
      <c r="Z99" s="87">
        <v>70.195999999999998</v>
      </c>
      <c r="AA99" s="62"/>
      <c r="AB99" s="62"/>
      <c r="AC99" s="62"/>
      <c r="AD99" s="62" t="s">
        <v>286</v>
      </c>
      <c r="AE99" s="62" t="s">
        <v>234</v>
      </c>
      <c r="AF99" s="99">
        <v>70.2</v>
      </c>
      <c r="AG99" s="99">
        <v>70.2</v>
      </c>
      <c r="AH99" s="63"/>
      <c r="AI99" s="86" t="s">
        <v>257</v>
      </c>
    </row>
    <row r="100" spans="1:35" x14ac:dyDescent="0.45">
      <c r="A100" s="63">
        <v>99</v>
      </c>
      <c r="B100" s="63" t="s">
        <v>32</v>
      </c>
      <c r="C100" s="63" t="s">
        <v>486</v>
      </c>
      <c r="D100" s="63">
        <v>20243141023</v>
      </c>
      <c r="E100" s="63" t="s">
        <v>520</v>
      </c>
      <c r="F100" s="63" t="s">
        <v>36</v>
      </c>
      <c r="G100" s="63" t="s">
        <v>196</v>
      </c>
      <c r="H100" s="63" t="s">
        <v>197</v>
      </c>
      <c r="I100" s="63" t="s">
        <v>198</v>
      </c>
      <c r="J100" s="63">
        <v>340</v>
      </c>
      <c r="K100" s="63">
        <v>78.94</v>
      </c>
      <c r="L100" s="63">
        <v>70.188000000000002</v>
      </c>
      <c r="M100" s="63">
        <v>70.19</v>
      </c>
      <c r="N100" s="63">
        <v>70.19</v>
      </c>
      <c r="O100" s="63">
        <v>0</v>
      </c>
      <c r="P100" s="63">
        <v>0</v>
      </c>
      <c r="Q100" s="63">
        <v>0</v>
      </c>
      <c r="R100" s="63">
        <v>0</v>
      </c>
      <c r="S100" s="63">
        <v>0</v>
      </c>
      <c r="T100" s="63">
        <v>0</v>
      </c>
      <c r="U100" s="63">
        <v>0</v>
      </c>
      <c r="V100" s="63">
        <v>0</v>
      </c>
      <c r="W100" s="63">
        <v>0</v>
      </c>
      <c r="X100" s="63">
        <v>70.188000000000002</v>
      </c>
      <c r="Y100" s="63">
        <v>70.19</v>
      </c>
      <c r="Z100" s="63">
        <v>70.19</v>
      </c>
      <c r="AA100" s="63" t="s">
        <v>199</v>
      </c>
      <c r="AB100" s="63" t="s">
        <v>199</v>
      </c>
      <c r="AC100" s="63" t="s">
        <v>199</v>
      </c>
      <c r="AD100" s="63" t="s">
        <v>163</v>
      </c>
      <c r="AE100" s="63" t="s">
        <v>489</v>
      </c>
      <c r="AF100" s="63">
        <v>70.19</v>
      </c>
      <c r="AG100" s="63">
        <v>70.19</v>
      </c>
      <c r="AH100" s="63" t="s">
        <v>404</v>
      </c>
      <c r="AI100" s="63" t="s">
        <v>399</v>
      </c>
    </row>
    <row r="101" spans="1:35" x14ac:dyDescent="0.45">
      <c r="A101" s="63">
        <v>100</v>
      </c>
      <c r="B101" s="63" t="s">
        <v>32</v>
      </c>
      <c r="C101" s="63" t="s">
        <v>585</v>
      </c>
      <c r="D101" s="100">
        <v>20243141039</v>
      </c>
      <c r="E101" s="63" t="s">
        <v>589</v>
      </c>
      <c r="F101" s="63" t="s">
        <v>36</v>
      </c>
      <c r="G101" s="63" t="s">
        <v>196</v>
      </c>
      <c r="H101" s="63" t="s">
        <v>197</v>
      </c>
      <c r="I101" s="63" t="s">
        <v>198</v>
      </c>
      <c r="J101" s="63">
        <v>334</v>
      </c>
      <c r="K101" s="63">
        <v>81.28</v>
      </c>
      <c r="L101" s="63">
        <v>69.695999999999998</v>
      </c>
      <c r="M101" s="85">
        <v>69.695999999999998</v>
      </c>
      <c r="N101" s="85">
        <v>69.695999999999998</v>
      </c>
      <c r="O101" s="63"/>
      <c r="P101" s="63"/>
      <c r="Q101" s="63"/>
      <c r="R101" s="63"/>
      <c r="S101" s="63"/>
      <c r="T101" s="63"/>
      <c r="U101" s="63"/>
      <c r="V101" s="63"/>
      <c r="W101" s="63"/>
      <c r="X101" s="85">
        <v>69.695999999999998</v>
      </c>
      <c r="Y101" s="85">
        <v>69.695999999999998</v>
      </c>
      <c r="Z101" s="85">
        <v>69.695999999999998</v>
      </c>
      <c r="AA101" s="63"/>
      <c r="AB101" s="63"/>
      <c r="AC101" s="63"/>
      <c r="AD101" s="63" t="s">
        <v>464</v>
      </c>
      <c r="AE101" s="63" t="s">
        <v>400</v>
      </c>
      <c r="AF101" s="63">
        <v>69.7</v>
      </c>
      <c r="AG101" s="63">
        <v>69.7</v>
      </c>
      <c r="AH101" s="63"/>
      <c r="AI101" s="63" t="s">
        <v>587</v>
      </c>
    </row>
    <row r="102" spans="1:35" x14ac:dyDescent="0.45">
      <c r="A102" s="63">
        <v>101</v>
      </c>
      <c r="B102" s="63" t="s">
        <v>32</v>
      </c>
      <c r="C102" s="63" t="s">
        <v>395</v>
      </c>
      <c r="D102" s="63">
        <v>20243141101</v>
      </c>
      <c r="E102" s="63" t="s">
        <v>452</v>
      </c>
      <c r="F102" s="63" t="s">
        <v>36</v>
      </c>
      <c r="G102" s="63" t="s">
        <v>196</v>
      </c>
      <c r="H102" s="63" t="s">
        <v>197</v>
      </c>
      <c r="I102" s="63" t="s">
        <v>198</v>
      </c>
      <c r="J102" s="63">
        <v>330</v>
      </c>
      <c r="K102" s="63">
        <v>82.64</v>
      </c>
      <c r="L102" s="63">
        <v>69.328000000000003</v>
      </c>
      <c r="M102" s="63">
        <v>69.328000000000003</v>
      </c>
      <c r="N102" s="63">
        <v>69.328000000000003</v>
      </c>
      <c r="O102" s="63"/>
      <c r="P102" s="63"/>
      <c r="Q102" s="63"/>
      <c r="R102" s="63"/>
      <c r="S102" s="63"/>
      <c r="T102" s="63"/>
      <c r="U102" s="63"/>
      <c r="V102" s="63"/>
      <c r="W102" s="63"/>
      <c r="X102" s="63">
        <v>69.328000000000003</v>
      </c>
      <c r="Y102" s="63">
        <v>69.328000000000003</v>
      </c>
      <c r="Z102" s="63">
        <v>69.328000000000003</v>
      </c>
      <c r="AA102" s="63"/>
      <c r="AB102" s="63"/>
      <c r="AC102" s="63"/>
      <c r="AD102" s="63" t="s">
        <v>112</v>
      </c>
      <c r="AE102" s="63" t="s">
        <v>399</v>
      </c>
      <c r="AF102" s="85">
        <v>69.328000000000003</v>
      </c>
      <c r="AG102" s="85">
        <v>69.328000000000003</v>
      </c>
      <c r="AH102" s="63"/>
      <c r="AI102" s="63" t="s">
        <v>400</v>
      </c>
    </row>
    <row r="103" spans="1:35" x14ac:dyDescent="0.45">
      <c r="A103" s="63">
        <v>102</v>
      </c>
      <c r="B103" s="63" t="s">
        <v>32</v>
      </c>
      <c r="C103" s="63" t="s">
        <v>395</v>
      </c>
      <c r="D103" s="63">
        <v>20243141066</v>
      </c>
      <c r="E103" s="63" t="s">
        <v>457</v>
      </c>
      <c r="F103" s="63" t="s">
        <v>36</v>
      </c>
      <c r="G103" s="63" t="s">
        <v>196</v>
      </c>
      <c r="H103" s="63" t="s">
        <v>197</v>
      </c>
      <c r="I103" s="63" t="s">
        <v>198</v>
      </c>
      <c r="J103" s="63">
        <v>331</v>
      </c>
      <c r="K103" s="63">
        <v>81.239999999999995</v>
      </c>
      <c r="L103" s="63">
        <v>69.207999999999998</v>
      </c>
      <c r="M103" s="63">
        <v>69.207999999999998</v>
      </c>
      <c r="N103" s="63">
        <v>69.207999999999998</v>
      </c>
      <c r="O103" s="63"/>
      <c r="P103" s="63"/>
      <c r="Q103" s="63"/>
      <c r="R103" s="63" t="s">
        <v>458</v>
      </c>
      <c r="S103" s="63"/>
      <c r="T103" s="63"/>
      <c r="U103" s="63"/>
      <c r="V103" s="63"/>
      <c r="W103" s="63"/>
      <c r="X103" s="63">
        <v>72.207999999999998</v>
      </c>
      <c r="Y103" s="63">
        <v>69.207999999999998</v>
      </c>
      <c r="Z103" s="63">
        <v>69.207999999999998</v>
      </c>
      <c r="AA103" s="63"/>
      <c r="AB103" s="63" t="s">
        <v>459</v>
      </c>
      <c r="AC103" s="63" t="s">
        <v>459</v>
      </c>
      <c r="AD103" s="63" t="s">
        <v>406</v>
      </c>
      <c r="AE103" s="63" t="s">
        <v>399</v>
      </c>
      <c r="AF103" s="85">
        <v>69.207999999999998</v>
      </c>
      <c r="AG103" s="85">
        <v>69.207999999999998</v>
      </c>
      <c r="AH103" s="63" t="s">
        <v>404</v>
      </c>
      <c r="AI103" s="63" t="s">
        <v>400</v>
      </c>
    </row>
    <row r="104" spans="1:35" x14ac:dyDescent="0.45">
      <c r="A104" s="63">
        <v>103</v>
      </c>
      <c r="B104" s="63" t="s">
        <v>32</v>
      </c>
      <c r="C104" s="86" t="s">
        <v>667</v>
      </c>
      <c r="D104" s="63">
        <v>20243141056</v>
      </c>
      <c r="E104" s="63" t="s">
        <v>465</v>
      </c>
      <c r="F104" s="63" t="s">
        <v>47</v>
      </c>
      <c r="G104" s="86" t="s">
        <v>196</v>
      </c>
      <c r="H104" s="63" t="s">
        <v>197</v>
      </c>
      <c r="I104" s="63" t="s">
        <v>198</v>
      </c>
      <c r="J104" s="63">
        <v>330</v>
      </c>
      <c r="K104" s="63">
        <v>82</v>
      </c>
      <c r="L104" s="63">
        <v>74</v>
      </c>
      <c r="M104" s="90">
        <f>(J104*0.8)*0.2+K104*0.2</f>
        <v>69.2</v>
      </c>
      <c r="N104" s="90">
        <f>(J104*0.8)*0.2+K104*0.2</f>
        <v>69.2</v>
      </c>
      <c r="O104" s="63"/>
      <c r="P104" s="86">
        <v>0</v>
      </c>
      <c r="Q104" s="86">
        <v>0</v>
      </c>
      <c r="R104" s="91"/>
      <c r="S104" s="63">
        <v>0</v>
      </c>
      <c r="T104" s="63">
        <v>0</v>
      </c>
      <c r="U104" s="63"/>
      <c r="V104" s="63">
        <v>0</v>
      </c>
      <c r="W104" s="63">
        <v>0</v>
      </c>
      <c r="X104" s="63"/>
      <c r="Y104" s="90">
        <v>69.2</v>
      </c>
      <c r="Z104" s="90">
        <v>69.2</v>
      </c>
      <c r="AA104" s="63"/>
      <c r="AB104" s="63" t="s">
        <v>466</v>
      </c>
      <c r="AC104" s="63" t="s">
        <v>466</v>
      </c>
      <c r="AD104" s="63" t="s">
        <v>467</v>
      </c>
      <c r="AE104" s="63" t="s">
        <v>202</v>
      </c>
      <c r="AF104" s="90">
        <v>69.2</v>
      </c>
      <c r="AG104" s="90">
        <v>69.2</v>
      </c>
      <c r="AH104" s="63"/>
      <c r="AI104" s="63" t="s">
        <v>234</v>
      </c>
    </row>
    <row r="105" spans="1:35" s="23" customFormat="1" x14ac:dyDescent="0.45">
      <c r="A105" s="63">
        <v>104</v>
      </c>
      <c r="B105" s="63" t="s">
        <v>32</v>
      </c>
      <c r="C105" s="63" t="s">
        <v>535</v>
      </c>
      <c r="D105" s="63">
        <v>20243141053</v>
      </c>
      <c r="E105" s="63" t="s">
        <v>574</v>
      </c>
      <c r="F105" s="63" t="s">
        <v>47</v>
      </c>
      <c r="G105" s="63" t="s">
        <v>196</v>
      </c>
      <c r="H105" s="63" t="s">
        <v>197</v>
      </c>
      <c r="I105" s="63" t="s">
        <v>198</v>
      </c>
      <c r="J105" s="63">
        <v>322</v>
      </c>
      <c r="K105" s="63">
        <v>79.52</v>
      </c>
      <c r="L105" s="63">
        <v>67.424000000000007</v>
      </c>
      <c r="M105" s="85">
        <v>67.424000000000007</v>
      </c>
      <c r="N105" s="85">
        <v>67.424000000000007</v>
      </c>
      <c r="O105" s="63">
        <v>0</v>
      </c>
      <c r="P105" s="63">
        <v>0</v>
      </c>
      <c r="Q105" s="63">
        <v>0</v>
      </c>
      <c r="R105" s="63">
        <v>0</v>
      </c>
      <c r="S105" s="63">
        <v>0</v>
      </c>
      <c r="T105" s="63">
        <v>0</v>
      </c>
      <c r="U105" s="63">
        <v>0</v>
      </c>
      <c r="V105" s="63">
        <v>0</v>
      </c>
      <c r="W105" s="63">
        <v>0</v>
      </c>
      <c r="X105" s="63">
        <v>67.424000000000007</v>
      </c>
      <c r="Y105" s="85">
        <v>67.424000000000007</v>
      </c>
      <c r="Z105" s="85">
        <v>67.424000000000007</v>
      </c>
      <c r="AA105" s="63" t="s">
        <v>199</v>
      </c>
      <c r="AB105" s="63"/>
      <c r="AC105" s="63"/>
      <c r="AD105" s="63" t="s">
        <v>555</v>
      </c>
      <c r="AE105" s="63" t="s">
        <v>538</v>
      </c>
      <c r="AF105" s="85">
        <v>67.424000000000007</v>
      </c>
      <c r="AG105" s="85">
        <v>67.424000000000007</v>
      </c>
      <c r="AH105" s="63"/>
      <c r="AI105" s="63" t="s">
        <v>534</v>
      </c>
    </row>
    <row r="106" spans="1:35" s="23" customFormat="1" ht="14" x14ac:dyDescent="0.45"/>
    <row r="107" spans="1:35" s="23" customFormat="1" ht="14" x14ac:dyDescent="0.45"/>
    <row r="108" spans="1:35" s="23" customFormat="1" ht="14" x14ac:dyDescent="0.45"/>
    <row r="109" spans="1:35" s="23" customFormat="1" ht="14" x14ac:dyDescent="0.45"/>
    <row r="110" spans="1:35" s="23" customFormat="1" ht="14" x14ac:dyDescent="0.45"/>
    <row r="111" spans="1:35" s="23" customFormat="1" ht="14" x14ac:dyDescent="0.45"/>
    <row r="112" spans="1:35" s="23" customFormat="1" ht="14" x14ac:dyDescent="0.45"/>
    <row r="113" s="23" customFormat="1" ht="14" x14ac:dyDescent="0.45"/>
    <row r="114" s="23" customFormat="1" ht="14" x14ac:dyDescent="0.45"/>
    <row r="115" s="23" customFormat="1" ht="14" x14ac:dyDescent="0.45"/>
    <row r="116" s="23" customFormat="1" ht="14" x14ac:dyDescent="0.45"/>
    <row r="117" s="23" customFormat="1" ht="14" x14ac:dyDescent="0.45"/>
    <row r="118" s="23" customFormat="1" ht="14" x14ac:dyDescent="0.45"/>
    <row r="119" s="23" customFormat="1" ht="14" x14ac:dyDescent="0.45"/>
    <row r="120" s="23" customFormat="1" ht="14" x14ac:dyDescent="0.45"/>
    <row r="121" s="23" customFormat="1" ht="14" x14ac:dyDescent="0.45"/>
    <row r="122" s="23" customFormat="1" ht="14" x14ac:dyDescent="0.45"/>
    <row r="123" s="23" customFormat="1" ht="14" x14ac:dyDescent="0.45"/>
    <row r="124" s="23" customFormat="1" ht="14" x14ac:dyDescent="0.45"/>
    <row r="125" s="23" customFormat="1" ht="18.649999999999999" customHeight="1" x14ac:dyDescent="0.45"/>
    <row r="126" s="23" customFormat="1" ht="14" x14ac:dyDescent="0.45"/>
    <row r="127" s="23" customFormat="1" ht="14" x14ac:dyDescent="0.45"/>
    <row r="128" s="23" customFormat="1" ht="14" x14ac:dyDescent="0.45"/>
    <row r="129" s="23" customFormat="1" ht="14" x14ac:dyDescent="0.45"/>
    <row r="130" s="23" customFormat="1" ht="14" x14ac:dyDescent="0.45"/>
    <row r="131" s="23" customFormat="1" ht="14" x14ac:dyDescent="0.45"/>
    <row r="132" s="23" customFormat="1" ht="14" x14ac:dyDescent="0.45"/>
    <row r="133" s="23" customFormat="1" ht="14" x14ac:dyDescent="0.45"/>
    <row r="134" s="23" customFormat="1" ht="14" x14ac:dyDescent="0.45"/>
    <row r="135" s="23" customFormat="1" ht="14" x14ac:dyDescent="0.45"/>
  </sheetData>
  <sortState xmlns:xlrd2="http://schemas.microsoft.com/office/spreadsheetml/2017/richdata2" ref="A2:AI135">
    <sortCondition descending="1" ref="Y1:Y135"/>
  </sortState>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CC82-E99A-4D3C-A380-6E3C62BED085}">
  <dimension ref="A1:AI102"/>
  <sheetViews>
    <sheetView topLeftCell="A26" zoomScale="40" zoomScaleNormal="40" workbookViewId="0">
      <selection activeCell="A53" sqref="A53:A102"/>
    </sheetView>
  </sheetViews>
  <sheetFormatPr defaultRowHeight="16.5" x14ac:dyDescent="0.45"/>
  <cols>
    <col min="4" max="4" width="15.69140625" bestFit="1" customWidth="1"/>
    <col min="5" max="5" width="8" bestFit="1" customWidth="1"/>
    <col min="28" max="28" width="14.69140625" customWidth="1"/>
    <col min="31" max="31" width="16.61328125" bestFit="1" customWidth="1"/>
    <col min="35" max="35" width="16.61328125" bestFit="1" customWidth="1"/>
  </cols>
  <sheetData>
    <row r="1" spans="1:35" ht="120" x14ac:dyDescent="0.45">
      <c r="A1" s="10" t="s">
        <v>0</v>
      </c>
      <c r="B1" s="10" t="s">
        <v>1</v>
      </c>
      <c r="C1" s="10" t="s">
        <v>2</v>
      </c>
      <c r="D1" s="10" t="s">
        <v>3</v>
      </c>
      <c r="E1" s="10" t="s">
        <v>4</v>
      </c>
      <c r="F1" s="10" t="s">
        <v>5</v>
      </c>
      <c r="G1" s="10" t="s">
        <v>6</v>
      </c>
      <c r="H1" s="10" t="s">
        <v>178</v>
      </c>
      <c r="I1" s="10" t="s">
        <v>179</v>
      </c>
      <c r="J1" s="10" t="s">
        <v>180</v>
      </c>
      <c r="K1" s="10" t="s">
        <v>181</v>
      </c>
      <c r="L1" s="10" t="s">
        <v>10</v>
      </c>
      <c r="M1" s="11" t="s">
        <v>182</v>
      </c>
      <c r="N1" s="11" t="s">
        <v>183</v>
      </c>
      <c r="O1" s="10" t="s">
        <v>13</v>
      </c>
      <c r="P1" s="11" t="s">
        <v>184</v>
      </c>
      <c r="Q1" s="11" t="s">
        <v>185</v>
      </c>
      <c r="R1" s="10" t="s">
        <v>16</v>
      </c>
      <c r="S1" s="11" t="s">
        <v>186</v>
      </c>
      <c r="T1" s="11" t="s">
        <v>187</v>
      </c>
      <c r="U1" s="10" t="s">
        <v>19</v>
      </c>
      <c r="V1" s="11" t="s">
        <v>188</v>
      </c>
      <c r="W1" s="11" t="s">
        <v>189</v>
      </c>
      <c r="X1" s="12" t="s">
        <v>22</v>
      </c>
      <c r="Y1" s="13" t="s">
        <v>190</v>
      </c>
      <c r="Z1" s="13" t="s">
        <v>191</v>
      </c>
      <c r="AA1" s="10" t="s">
        <v>25</v>
      </c>
      <c r="AB1" s="11" t="s">
        <v>192</v>
      </c>
      <c r="AC1" s="11" t="s">
        <v>193</v>
      </c>
      <c r="AD1" s="10" t="s">
        <v>28</v>
      </c>
      <c r="AE1" s="16" t="s">
        <v>217</v>
      </c>
      <c r="AF1" s="10" t="s">
        <v>194</v>
      </c>
      <c r="AG1" s="10" t="s">
        <v>260</v>
      </c>
      <c r="AH1" s="10" t="s">
        <v>195</v>
      </c>
      <c r="AI1" s="10" t="s">
        <v>31</v>
      </c>
    </row>
    <row r="2" spans="1:35" ht="49.5" x14ac:dyDescent="0.45">
      <c r="A2" s="47">
        <v>1</v>
      </c>
      <c r="B2" s="47" t="s">
        <v>32</v>
      </c>
      <c r="C2" s="48" t="s">
        <v>479</v>
      </c>
      <c r="D2" s="47">
        <v>20243185105</v>
      </c>
      <c r="E2" s="47" t="s">
        <v>663</v>
      </c>
      <c r="F2" s="47" t="s">
        <v>47</v>
      </c>
      <c r="G2" s="47" t="s">
        <v>220</v>
      </c>
      <c r="H2" s="47" t="s">
        <v>197</v>
      </c>
      <c r="I2" s="47" t="s">
        <v>198</v>
      </c>
      <c r="J2" s="47">
        <v>350</v>
      </c>
      <c r="K2" s="47">
        <v>88.58</v>
      </c>
      <c r="L2" s="47">
        <v>73.715999999999994</v>
      </c>
      <c r="M2" s="52">
        <f>(J2*0.8)*0.2+K2*0.2</f>
        <v>73.716000000000008</v>
      </c>
      <c r="N2" s="52">
        <f>(J2*0.8)*0.2+K2*0.2</f>
        <v>73.716000000000008</v>
      </c>
      <c r="O2" s="92" t="s">
        <v>664</v>
      </c>
      <c r="P2" s="47">
        <v>10</v>
      </c>
      <c r="Q2" s="47">
        <v>10</v>
      </c>
      <c r="R2" s="92" t="s">
        <v>199</v>
      </c>
      <c r="S2" s="47">
        <v>0</v>
      </c>
      <c r="T2" s="47">
        <v>0</v>
      </c>
      <c r="U2" s="47" t="s">
        <v>199</v>
      </c>
      <c r="V2" s="47">
        <v>0</v>
      </c>
      <c r="W2" s="47">
        <v>0</v>
      </c>
      <c r="X2" s="47">
        <v>83.715999999999994</v>
      </c>
      <c r="Y2" s="52">
        <v>83.715999999999994</v>
      </c>
      <c r="Z2" s="52">
        <v>83.715999999999994</v>
      </c>
      <c r="AA2" s="47" t="s">
        <v>199</v>
      </c>
      <c r="AB2" s="47"/>
      <c r="AC2" s="47"/>
      <c r="AD2" s="47" t="s">
        <v>648</v>
      </c>
      <c r="AE2" s="47" t="s">
        <v>202</v>
      </c>
      <c r="AF2" s="52">
        <v>83.715999999999994</v>
      </c>
      <c r="AG2" s="52">
        <v>83.715999999999994</v>
      </c>
      <c r="AH2" s="104"/>
      <c r="AI2" s="47" t="s">
        <v>234</v>
      </c>
    </row>
    <row r="3" spans="1:35" x14ac:dyDescent="0.45">
      <c r="A3" s="47">
        <v>2</v>
      </c>
      <c r="B3" s="47" t="s">
        <v>32</v>
      </c>
      <c r="C3" s="47" t="s">
        <v>535</v>
      </c>
      <c r="D3" s="47">
        <v>20243185030</v>
      </c>
      <c r="E3" s="47" t="s">
        <v>562</v>
      </c>
      <c r="F3" s="47" t="s">
        <v>36</v>
      </c>
      <c r="G3" s="47" t="s">
        <v>220</v>
      </c>
      <c r="H3" s="47" t="s">
        <v>197</v>
      </c>
      <c r="I3" s="47" t="s">
        <v>198</v>
      </c>
      <c r="J3" s="47">
        <v>353</v>
      </c>
      <c r="K3" s="47">
        <v>89.38</v>
      </c>
      <c r="L3" s="47">
        <v>74.355999999999995</v>
      </c>
      <c r="M3" s="51">
        <v>74.355999999999995</v>
      </c>
      <c r="N3" s="51">
        <v>74.355999999999995</v>
      </c>
      <c r="O3" s="47" t="s">
        <v>563</v>
      </c>
      <c r="P3" s="47">
        <v>3</v>
      </c>
      <c r="Q3" s="47">
        <v>3</v>
      </c>
      <c r="R3" s="47" t="s">
        <v>564</v>
      </c>
      <c r="S3" s="47">
        <v>2.5</v>
      </c>
      <c r="T3" s="47">
        <v>2.5</v>
      </c>
      <c r="U3" s="47" t="s">
        <v>199</v>
      </c>
      <c r="V3" s="47" t="s">
        <v>199</v>
      </c>
      <c r="W3" s="47" t="s">
        <v>199</v>
      </c>
      <c r="X3" s="47">
        <v>85.355999999999995</v>
      </c>
      <c r="Y3" s="47">
        <v>79.86</v>
      </c>
      <c r="Z3" s="47">
        <v>79.86</v>
      </c>
      <c r="AA3" s="47"/>
      <c r="AB3" s="47" t="s">
        <v>565</v>
      </c>
      <c r="AC3" s="47" t="s">
        <v>566</v>
      </c>
      <c r="AD3" s="47" t="s">
        <v>537</v>
      </c>
      <c r="AE3" s="47" t="s">
        <v>538</v>
      </c>
      <c r="AF3" s="51">
        <v>82.36</v>
      </c>
      <c r="AG3" s="51">
        <v>82.36</v>
      </c>
      <c r="AH3" s="104" t="s">
        <v>567</v>
      </c>
      <c r="AI3" s="47" t="s">
        <v>534</v>
      </c>
    </row>
    <row r="4" spans="1:35" x14ac:dyDescent="0.45">
      <c r="A4" s="47">
        <v>3</v>
      </c>
      <c r="B4" s="47" t="s">
        <v>32</v>
      </c>
      <c r="C4" s="48" t="s">
        <v>395</v>
      </c>
      <c r="D4" s="47">
        <v>20243185060</v>
      </c>
      <c r="E4" s="47" t="s">
        <v>422</v>
      </c>
      <c r="F4" s="47" t="s">
        <v>36</v>
      </c>
      <c r="G4" s="47" t="s">
        <v>220</v>
      </c>
      <c r="H4" s="47" t="s">
        <v>197</v>
      </c>
      <c r="I4" s="47" t="s">
        <v>198</v>
      </c>
      <c r="J4" s="47">
        <v>395</v>
      </c>
      <c r="K4" s="47">
        <v>89.94</v>
      </c>
      <c r="L4" s="47">
        <v>81.188000000000002</v>
      </c>
      <c r="M4" s="47">
        <v>81.188000000000002</v>
      </c>
      <c r="N4" s="47">
        <v>81.188000000000002</v>
      </c>
      <c r="O4" s="47"/>
      <c r="P4" s="47"/>
      <c r="Q4" s="47"/>
      <c r="R4" s="47"/>
      <c r="S4" s="47"/>
      <c r="T4" s="47"/>
      <c r="U4" s="47"/>
      <c r="V4" s="47"/>
      <c r="W4" s="47"/>
      <c r="X4" s="49">
        <f>J4*0.2*0.8+K4*0.2</f>
        <v>81.188000000000002</v>
      </c>
      <c r="Y4" s="49">
        <f>K4*0.2*0.8+L4*0.2</f>
        <v>30.628</v>
      </c>
      <c r="Z4" s="49">
        <f>L4*0.2*0.8+M4*0.2</f>
        <v>29.227679999999999</v>
      </c>
      <c r="AA4" s="47"/>
      <c r="AB4" s="47"/>
      <c r="AC4" s="47"/>
      <c r="AD4" s="47" t="s">
        <v>145</v>
      </c>
      <c r="AE4" s="47" t="s">
        <v>399</v>
      </c>
      <c r="AF4" s="51">
        <v>81.188000000000002</v>
      </c>
      <c r="AG4" s="51">
        <v>81.188000000000002</v>
      </c>
      <c r="AH4" s="104" t="s">
        <v>445</v>
      </c>
      <c r="AI4" s="47" t="s">
        <v>400</v>
      </c>
    </row>
    <row r="5" spans="1:35" x14ac:dyDescent="0.45">
      <c r="A5" s="47">
        <v>4</v>
      </c>
      <c r="B5" s="47" t="s">
        <v>32</v>
      </c>
      <c r="C5" s="48" t="s">
        <v>479</v>
      </c>
      <c r="D5" s="47">
        <v>20243185090</v>
      </c>
      <c r="E5" s="47" t="s">
        <v>660</v>
      </c>
      <c r="F5" s="47" t="s">
        <v>47</v>
      </c>
      <c r="G5" s="47" t="s">
        <v>220</v>
      </c>
      <c r="H5" s="47" t="s">
        <v>197</v>
      </c>
      <c r="I5" s="47" t="s">
        <v>198</v>
      </c>
      <c r="J5" s="47">
        <v>386</v>
      </c>
      <c r="K5" s="47">
        <v>91.02</v>
      </c>
      <c r="L5" s="47">
        <v>79.963999999999999</v>
      </c>
      <c r="M5" s="52">
        <f>(J5*0.8)*0.2+K5*0.2</f>
        <v>79.963999999999999</v>
      </c>
      <c r="N5" s="52">
        <f>(J5*0.8)*0.2+K5*0.2</f>
        <v>79.963999999999999</v>
      </c>
      <c r="O5" s="47" t="s">
        <v>199</v>
      </c>
      <c r="P5" s="47">
        <v>0</v>
      </c>
      <c r="Q5" s="47">
        <v>0</v>
      </c>
      <c r="R5" s="92" t="s">
        <v>199</v>
      </c>
      <c r="S5" s="47">
        <v>0</v>
      </c>
      <c r="T5" s="47">
        <v>0</v>
      </c>
      <c r="U5" s="47" t="s">
        <v>199</v>
      </c>
      <c r="V5" s="47">
        <v>0</v>
      </c>
      <c r="W5" s="47">
        <v>0</v>
      </c>
      <c r="X5" s="47">
        <v>79.963999999999999</v>
      </c>
      <c r="Y5" s="52">
        <v>79.959999999999994</v>
      </c>
      <c r="Z5" s="52">
        <v>79.959999999999994</v>
      </c>
      <c r="AA5" s="47" t="s">
        <v>199</v>
      </c>
      <c r="AB5" s="47"/>
      <c r="AC5" s="47"/>
      <c r="AD5" s="47" t="s">
        <v>53</v>
      </c>
      <c r="AE5" s="47" t="s">
        <v>202</v>
      </c>
      <c r="AF5" s="52">
        <v>79.959999999999994</v>
      </c>
      <c r="AG5" s="52">
        <v>79.959999999999994</v>
      </c>
      <c r="AH5" s="104"/>
      <c r="AI5" s="47" t="s">
        <v>234</v>
      </c>
    </row>
    <row r="6" spans="1:35" x14ac:dyDescent="0.45">
      <c r="A6" s="47">
        <v>5</v>
      </c>
      <c r="B6" s="47" t="s">
        <v>32</v>
      </c>
      <c r="C6" s="48" t="s">
        <v>395</v>
      </c>
      <c r="D6" s="47">
        <v>20243185088</v>
      </c>
      <c r="E6" s="47" t="s">
        <v>434</v>
      </c>
      <c r="F6" s="47" t="s">
        <v>36</v>
      </c>
      <c r="G6" s="47" t="s">
        <v>220</v>
      </c>
      <c r="H6" s="47" t="s">
        <v>197</v>
      </c>
      <c r="I6" s="47" t="s">
        <v>198</v>
      </c>
      <c r="J6" s="47">
        <v>317</v>
      </c>
      <c r="K6" s="47">
        <v>87.8</v>
      </c>
      <c r="L6" s="47">
        <v>68.28</v>
      </c>
      <c r="M6" s="47">
        <v>68.28</v>
      </c>
      <c r="N6" s="47">
        <v>68.28</v>
      </c>
      <c r="O6" s="47" t="s">
        <v>435</v>
      </c>
      <c r="P6" s="47"/>
      <c r="Q6" s="47"/>
      <c r="R6" s="47" t="s">
        <v>436</v>
      </c>
      <c r="S6" s="47"/>
      <c r="T6" s="47"/>
      <c r="U6" s="47"/>
      <c r="V6" s="47"/>
      <c r="W6" s="47"/>
      <c r="X6" s="47">
        <v>79.78</v>
      </c>
      <c r="Y6" s="47">
        <v>79.78</v>
      </c>
      <c r="Z6" s="47">
        <v>79.78</v>
      </c>
      <c r="AA6" s="47"/>
      <c r="AB6" s="47"/>
      <c r="AC6" s="47"/>
      <c r="AD6" s="47" t="s">
        <v>410</v>
      </c>
      <c r="AE6" s="47" t="s">
        <v>399</v>
      </c>
      <c r="AF6" s="51">
        <v>79.78</v>
      </c>
      <c r="AG6" s="51">
        <v>79.78</v>
      </c>
      <c r="AH6" s="104"/>
      <c r="AI6" s="47" t="s">
        <v>400</v>
      </c>
    </row>
    <row r="7" spans="1:35" x14ac:dyDescent="0.45">
      <c r="A7" s="47">
        <v>6</v>
      </c>
      <c r="B7" s="47" t="s">
        <v>32</v>
      </c>
      <c r="C7" s="48" t="s">
        <v>254</v>
      </c>
      <c r="D7" s="47">
        <v>20243185033</v>
      </c>
      <c r="E7" s="47" t="s">
        <v>295</v>
      </c>
      <c r="F7" s="47" t="s">
        <v>36</v>
      </c>
      <c r="G7" s="47" t="s">
        <v>220</v>
      </c>
      <c r="H7" s="47" t="s">
        <v>197</v>
      </c>
      <c r="I7" s="47" t="s">
        <v>198</v>
      </c>
      <c r="J7" s="47">
        <v>339</v>
      </c>
      <c r="K7" s="49">
        <v>90.6</v>
      </c>
      <c r="L7" s="49">
        <v>72.28</v>
      </c>
      <c r="M7" s="50">
        <f>J7*0.2*0.8+K7*0.2</f>
        <v>72.36</v>
      </c>
      <c r="N7" s="51">
        <v>72.36</v>
      </c>
      <c r="O7" s="47" t="s">
        <v>199</v>
      </c>
      <c r="P7" s="47" t="s">
        <v>199</v>
      </c>
      <c r="Q7" s="48" t="s">
        <v>199</v>
      </c>
      <c r="R7" s="47" t="s">
        <v>296</v>
      </c>
      <c r="S7" s="47" t="s">
        <v>297</v>
      </c>
      <c r="T7" s="47" t="s">
        <v>297</v>
      </c>
      <c r="U7" s="47"/>
      <c r="V7" s="47"/>
      <c r="W7" s="47"/>
      <c r="X7" s="47">
        <v>80.78</v>
      </c>
      <c r="Y7" s="47">
        <v>78.36</v>
      </c>
      <c r="Z7" s="47">
        <v>78.36</v>
      </c>
      <c r="AA7" s="47"/>
      <c r="AB7" s="47" t="s">
        <v>298</v>
      </c>
      <c r="AC7" s="47"/>
      <c r="AD7" s="47" t="s">
        <v>256</v>
      </c>
      <c r="AE7" s="49" t="s">
        <v>234</v>
      </c>
      <c r="AF7" s="104">
        <v>79.36</v>
      </c>
      <c r="AG7" s="104">
        <v>79.36</v>
      </c>
      <c r="AH7" s="105" t="s">
        <v>299</v>
      </c>
      <c r="AI7" s="105" t="s">
        <v>257</v>
      </c>
    </row>
    <row r="8" spans="1:35" x14ac:dyDescent="0.45">
      <c r="A8" s="47">
        <v>7</v>
      </c>
      <c r="B8" s="47" t="s">
        <v>32</v>
      </c>
      <c r="C8" s="48" t="s">
        <v>395</v>
      </c>
      <c r="D8" s="47">
        <v>20243185016</v>
      </c>
      <c r="E8" s="47" t="s">
        <v>431</v>
      </c>
      <c r="F8" s="47" t="s">
        <v>47</v>
      </c>
      <c r="G8" s="47" t="s">
        <v>220</v>
      </c>
      <c r="H8" s="47" t="s">
        <v>197</v>
      </c>
      <c r="I8" s="47" t="s">
        <v>198</v>
      </c>
      <c r="J8" s="47">
        <v>368</v>
      </c>
      <c r="K8" s="47">
        <v>86.7</v>
      </c>
      <c r="L8" s="47">
        <v>76.22</v>
      </c>
      <c r="M8" s="47">
        <v>76.22</v>
      </c>
      <c r="N8" s="47">
        <v>76.22</v>
      </c>
      <c r="O8" s="47"/>
      <c r="P8" s="47"/>
      <c r="Q8" s="47"/>
      <c r="R8" s="47" t="s">
        <v>432</v>
      </c>
      <c r="S8" s="47"/>
      <c r="T8" s="47"/>
      <c r="U8" s="47"/>
      <c r="V8" s="47"/>
      <c r="W8" s="47"/>
      <c r="X8" s="47">
        <v>79.22</v>
      </c>
      <c r="Y8" s="47">
        <v>78.72</v>
      </c>
      <c r="Z8" s="47">
        <v>78.72</v>
      </c>
      <c r="AA8" s="47"/>
      <c r="AB8" s="47" t="s">
        <v>433</v>
      </c>
      <c r="AC8" s="47" t="s">
        <v>433</v>
      </c>
      <c r="AD8" s="47" t="s">
        <v>94</v>
      </c>
      <c r="AE8" s="47" t="s">
        <v>399</v>
      </c>
      <c r="AF8" s="51">
        <v>79.22</v>
      </c>
      <c r="AG8" s="51">
        <v>79.22</v>
      </c>
      <c r="AH8" s="104"/>
      <c r="AI8" s="47" t="s">
        <v>400</v>
      </c>
    </row>
    <row r="9" spans="1:35" x14ac:dyDescent="0.45">
      <c r="A9" s="47">
        <v>8</v>
      </c>
      <c r="B9" s="47" t="s">
        <v>32</v>
      </c>
      <c r="C9" s="47" t="s">
        <v>218</v>
      </c>
      <c r="D9" s="47">
        <v>20243185080</v>
      </c>
      <c r="E9" s="47" t="s">
        <v>230</v>
      </c>
      <c r="F9" s="47" t="s">
        <v>36</v>
      </c>
      <c r="G9" s="47" t="s">
        <v>220</v>
      </c>
      <c r="H9" s="47" t="s">
        <v>197</v>
      </c>
      <c r="I9" s="47" t="s">
        <v>198</v>
      </c>
      <c r="J9" s="47">
        <v>379</v>
      </c>
      <c r="K9" s="47">
        <v>91.14</v>
      </c>
      <c r="L9" s="47">
        <v>78.867999999999995</v>
      </c>
      <c r="M9" s="47">
        <v>78.87</v>
      </c>
      <c r="N9" s="51">
        <f>J9*0.2*0.8+K9*0.2</f>
        <v>78.867999999999995</v>
      </c>
      <c r="O9" s="47" t="s">
        <v>199</v>
      </c>
      <c r="P9" s="47" t="s">
        <v>199</v>
      </c>
      <c r="Q9" s="48" t="s">
        <v>199</v>
      </c>
      <c r="R9" s="47" t="s">
        <v>199</v>
      </c>
      <c r="S9" s="47" t="s">
        <v>199</v>
      </c>
      <c r="T9" s="48" t="s">
        <v>199</v>
      </c>
      <c r="U9" s="47" t="s">
        <v>199</v>
      </c>
      <c r="V9" s="47" t="s">
        <v>199</v>
      </c>
      <c r="W9" s="48" t="s">
        <v>199</v>
      </c>
      <c r="X9" s="47">
        <v>78.867999999999995</v>
      </c>
      <c r="Y9" s="47">
        <v>78.87</v>
      </c>
      <c r="Z9" s="51">
        <v>78.867999999999995</v>
      </c>
      <c r="AA9" s="48" t="s">
        <v>199</v>
      </c>
      <c r="AB9" s="48" t="s">
        <v>199</v>
      </c>
      <c r="AC9" s="48" t="s">
        <v>199</v>
      </c>
      <c r="AD9" s="47" t="s">
        <v>208</v>
      </c>
      <c r="AE9" s="47" t="s">
        <v>201</v>
      </c>
      <c r="AF9" s="52">
        <v>78.87</v>
      </c>
      <c r="AG9" s="52">
        <v>78.867999999999995</v>
      </c>
      <c r="AH9" s="48" t="s">
        <v>199</v>
      </c>
      <c r="AI9" s="104" t="s">
        <v>202</v>
      </c>
    </row>
    <row r="10" spans="1:35" x14ac:dyDescent="0.45">
      <c r="A10" s="47">
        <v>9</v>
      </c>
      <c r="B10" s="47" t="s">
        <v>32</v>
      </c>
      <c r="C10" s="47" t="s">
        <v>486</v>
      </c>
      <c r="D10" s="47">
        <v>20243185076</v>
      </c>
      <c r="E10" s="47" t="s">
        <v>499</v>
      </c>
      <c r="F10" s="47" t="s">
        <v>47</v>
      </c>
      <c r="G10" s="47" t="s">
        <v>220</v>
      </c>
      <c r="H10" s="47" t="s">
        <v>197</v>
      </c>
      <c r="I10" s="47" t="s">
        <v>198</v>
      </c>
      <c r="J10" s="47">
        <v>378</v>
      </c>
      <c r="K10" s="47">
        <v>91.26</v>
      </c>
      <c r="L10" s="47">
        <f>J10/5*0.8+K10*0.2</f>
        <v>78.731999999999999</v>
      </c>
      <c r="M10" s="51">
        <v>78.731999999999999</v>
      </c>
      <c r="N10" s="51">
        <v>78.731999999999999</v>
      </c>
      <c r="O10" s="47">
        <v>0</v>
      </c>
      <c r="P10" s="47">
        <v>0</v>
      </c>
      <c r="Q10" s="47">
        <v>0</v>
      </c>
      <c r="R10" s="47">
        <v>0</v>
      </c>
      <c r="S10" s="47">
        <v>0</v>
      </c>
      <c r="T10" s="47">
        <v>0</v>
      </c>
      <c r="U10" s="47">
        <v>0</v>
      </c>
      <c r="V10" s="47">
        <v>0</v>
      </c>
      <c r="W10" s="47">
        <v>0</v>
      </c>
      <c r="X10" s="47">
        <v>78.731999999999999</v>
      </c>
      <c r="Y10" s="51">
        <v>78.731999999999999</v>
      </c>
      <c r="Z10" s="51">
        <v>78.731999999999999</v>
      </c>
      <c r="AA10" s="47" t="s">
        <v>199</v>
      </c>
      <c r="AB10" s="47" t="s">
        <v>199</v>
      </c>
      <c r="AC10" s="47" t="s">
        <v>199</v>
      </c>
      <c r="AD10" s="47" t="s">
        <v>491</v>
      </c>
      <c r="AE10" s="47" t="s">
        <v>489</v>
      </c>
      <c r="AF10" s="51">
        <v>78.731999999999999</v>
      </c>
      <c r="AG10" s="51">
        <v>78.731999999999999</v>
      </c>
      <c r="AH10" s="104"/>
      <c r="AI10" s="47" t="s">
        <v>399</v>
      </c>
    </row>
    <row r="11" spans="1:35" x14ac:dyDescent="0.45">
      <c r="A11" s="47">
        <v>10</v>
      </c>
      <c r="B11" s="48" t="s">
        <v>32</v>
      </c>
      <c r="C11" s="48" t="s">
        <v>254</v>
      </c>
      <c r="D11" s="47">
        <v>20243185064</v>
      </c>
      <c r="E11" s="48" t="s">
        <v>287</v>
      </c>
      <c r="F11" s="48" t="s">
        <v>47</v>
      </c>
      <c r="G11" s="48" t="s">
        <v>220</v>
      </c>
      <c r="H11" s="48" t="s">
        <v>197</v>
      </c>
      <c r="I11" s="48" t="s">
        <v>198</v>
      </c>
      <c r="J11" s="47">
        <v>384</v>
      </c>
      <c r="K11" s="49">
        <v>85.78</v>
      </c>
      <c r="L11" s="49">
        <v>78.596000000000004</v>
      </c>
      <c r="M11" s="50">
        <f>J11*0.2*0.8+K11*0.2</f>
        <v>78.596000000000018</v>
      </c>
      <c r="N11" s="51">
        <v>78.596000000000004</v>
      </c>
      <c r="O11" s="47" t="s">
        <v>199</v>
      </c>
      <c r="P11" s="47" t="s">
        <v>199</v>
      </c>
      <c r="Q11" s="48" t="s">
        <v>199</v>
      </c>
      <c r="R11" s="47" t="s">
        <v>199</v>
      </c>
      <c r="S11" s="47" t="s">
        <v>199</v>
      </c>
      <c r="T11" s="48" t="s">
        <v>199</v>
      </c>
      <c r="U11" s="47" t="s">
        <v>199</v>
      </c>
      <c r="V11" s="47" t="s">
        <v>199</v>
      </c>
      <c r="W11" s="48" t="s">
        <v>199</v>
      </c>
      <c r="X11" s="47">
        <v>78.596000000000004</v>
      </c>
      <c r="Y11" s="51">
        <v>78.596000000000004</v>
      </c>
      <c r="Z11" s="51">
        <v>78.596000000000004</v>
      </c>
      <c r="AA11" s="48" t="s">
        <v>199</v>
      </c>
      <c r="AB11" s="48" t="s">
        <v>199</v>
      </c>
      <c r="AC11" s="48" t="s">
        <v>199</v>
      </c>
      <c r="AD11" s="48" t="s">
        <v>43</v>
      </c>
      <c r="AE11" s="49" t="s">
        <v>234</v>
      </c>
      <c r="AF11" s="51">
        <v>78.596000000000004</v>
      </c>
      <c r="AG11" s="51">
        <v>78.596000000000004</v>
      </c>
      <c r="AH11" s="104"/>
      <c r="AI11" s="105" t="s">
        <v>257</v>
      </c>
    </row>
    <row r="12" spans="1:35" ht="148.5" x14ac:dyDescent="0.45">
      <c r="A12" s="47">
        <v>11</v>
      </c>
      <c r="B12" s="47" t="s">
        <v>32</v>
      </c>
      <c r="C12" s="48" t="s">
        <v>479</v>
      </c>
      <c r="D12" s="47">
        <v>20243185024</v>
      </c>
      <c r="E12" s="47" t="s">
        <v>653</v>
      </c>
      <c r="F12" s="47" t="s">
        <v>36</v>
      </c>
      <c r="G12" s="47" t="s">
        <v>220</v>
      </c>
      <c r="H12" s="47" t="s">
        <v>197</v>
      </c>
      <c r="I12" s="47" t="s">
        <v>198</v>
      </c>
      <c r="J12" s="47">
        <v>374</v>
      </c>
      <c r="K12" s="47">
        <v>89.3</v>
      </c>
      <c r="L12" s="47">
        <v>77.7</v>
      </c>
      <c r="M12" s="52">
        <f>(J12*0.8)*0.2+K12*0.2</f>
        <v>77.7</v>
      </c>
      <c r="N12" s="52">
        <f>(J12*0.8)*0.2+K12*0.2</f>
        <v>77.7</v>
      </c>
      <c r="O12" s="47"/>
      <c r="P12" s="47">
        <v>0</v>
      </c>
      <c r="Q12" s="47">
        <v>0</v>
      </c>
      <c r="R12" s="92" t="s">
        <v>654</v>
      </c>
      <c r="S12" s="47">
        <v>0</v>
      </c>
      <c r="T12" s="47">
        <v>0</v>
      </c>
      <c r="U12" s="47"/>
      <c r="V12" s="47">
        <v>0</v>
      </c>
      <c r="W12" s="47">
        <v>0</v>
      </c>
      <c r="X12" s="47">
        <v>79.2</v>
      </c>
      <c r="Y12" s="52">
        <v>77.7</v>
      </c>
      <c r="Z12" s="52">
        <v>77.7</v>
      </c>
      <c r="AA12" s="47"/>
      <c r="AB12" s="92" t="s">
        <v>655</v>
      </c>
      <c r="AC12" s="92" t="s">
        <v>655</v>
      </c>
      <c r="AD12" s="47" t="s">
        <v>481</v>
      </c>
      <c r="AE12" s="47" t="s">
        <v>202</v>
      </c>
      <c r="AF12" s="52">
        <v>77.7</v>
      </c>
      <c r="AG12" s="52">
        <v>77.7</v>
      </c>
      <c r="AH12" s="104"/>
      <c r="AI12" s="47" t="s">
        <v>234</v>
      </c>
    </row>
    <row r="13" spans="1:35" x14ac:dyDescent="0.45">
      <c r="A13" s="47">
        <v>12</v>
      </c>
      <c r="B13" s="47" t="s">
        <v>32</v>
      </c>
      <c r="C13" s="47" t="s">
        <v>218</v>
      </c>
      <c r="D13" s="47">
        <v>20243185043</v>
      </c>
      <c r="E13" s="47" t="s">
        <v>226</v>
      </c>
      <c r="F13" s="47" t="s">
        <v>47</v>
      </c>
      <c r="G13" s="47" t="s">
        <v>220</v>
      </c>
      <c r="H13" s="47" t="s">
        <v>197</v>
      </c>
      <c r="I13" s="47" t="s">
        <v>198</v>
      </c>
      <c r="J13" s="47">
        <v>379</v>
      </c>
      <c r="K13" s="47">
        <v>84.86</v>
      </c>
      <c r="L13" s="47">
        <v>77.611999999999995</v>
      </c>
      <c r="M13" s="47">
        <v>77.61</v>
      </c>
      <c r="N13" s="51">
        <f>J13*0.2*0.8+K13*0.2</f>
        <v>77.611999999999995</v>
      </c>
      <c r="O13" s="47" t="s">
        <v>199</v>
      </c>
      <c r="P13" s="47" t="s">
        <v>199</v>
      </c>
      <c r="Q13" s="48" t="s">
        <v>199</v>
      </c>
      <c r="R13" s="47" t="s">
        <v>199</v>
      </c>
      <c r="S13" s="47" t="s">
        <v>199</v>
      </c>
      <c r="T13" s="48" t="s">
        <v>199</v>
      </c>
      <c r="U13" s="47" t="s">
        <v>199</v>
      </c>
      <c r="V13" s="47" t="s">
        <v>199</v>
      </c>
      <c r="W13" s="48" t="s">
        <v>199</v>
      </c>
      <c r="X13" s="47">
        <v>77.611999999999995</v>
      </c>
      <c r="Y13" s="47">
        <v>77.61</v>
      </c>
      <c r="Z13" s="51">
        <v>77.611999999999995</v>
      </c>
      <c r="AA13" s="48" t="s">
        <v>199</v>
      </c>
      <c r="AB13" s="48" t="s">
        <v>199</v>
      </c>
      <c r="AC13" s="48" t="s">
        <v>199</v>
      </c>
      <c r="AD13" s="47" t="s">
        <v>206</v>
      </c>
      <c r="AE13" s="47" t="s">
        <v>201</v>
      </c>
      <c r="AF13" s="52">
        <v>77.61</v>
      </c>
      <c r="AG13" s="52">
        <v>77.611999999999995</v>
      </c>
      <c r="AH13" s="48" t="s">
        <v>199</v>
      </c>
      <c r="AI13" s="104" t="s">
        <v>202</v>
      </c>
    </row>
    <row r="14" spans="1:35" x14ac:dyDescent="0.45">
      <c r="A14" s="47">
        <v>13</v>
      </c>
      <c r="B14" s="47" t="s">
        <v>32</v>
      </c>
      <c r="C14" s="47" t="s">
        <v>218</v>
      </c>
      <c r="D14" s="47">
        <v>20243185071</v>
      </c>
      <c r="E14" s="47" t="s">
        <v>227</v>
      </c>
      <c r="F14" s="47" t="s">
        <v>47</v>
      </c>
      <c r="G14" s="47" t="s">
        <v>220</v>
      </c>
      <c r="H14" s="47" t="s">
        <v>197</v>
      </c>
      <c r="I14" s="47" t="s">
        <v>198</v>
      </c>
      <c r="J14" s="47">
        <v>387</v>
      </c>
      <c r="K14" s="47">
        <v>78.44</v>
      </c>
      <c r="L14" s="47">
        <v>77.608000000000004</v>
      </c>
      <c r="M14" s="47">
        <v>77.61</v>
      </c>
      <c r="N14" s="51">
        <f>J14*0.2*0.8+K14*0.2</f>
        <v>77.608000000000004</v>
      </c>
      <c r="O14" s="47" t="s">
        <v>199</v>
      </c>
      <c r="P14" s="47" t="s">
        <v>199</v>
      </c>
      <c r="Q14" s="48" t="s">
        <v>199</v>
      </c>
      <c r="R14" s="47" t="s">
        <v>199</v>
      </c>
      <c r="S14" s="47" t="s">
        <v>199</v>
      </c>
      <c r="T14" s="48" t="s">
        <v>199</v>
      </c>
      <c r="U14" s="47" t="s">
        <v>199</v>
      </c>
      <c r="V14" s="47" t="s">
        <v>199</v>
      </c>
      <c r="W14" s="48" t="s">
        <v>199</v>
      </c>
      <c r="X14" s="47">
        <v>77.608000000000004</v>
      </c>
      <c r="Y14" s="47">
        <v>77.61</v>
      </c>
      <c r="Z14" s="51">
        <v>77.608000000000004</v>
      </c>
      <c r="AA14" s="48" t="s">
        <v>199</v>
      </c>
      <c r="AB14" s="48" t="s">
        <v>199</v>
      </c>
      <c r="AC14" s="48" t="s">
        <v>199</v>
      </c>
      <c r="AD14" s="47" t="s">
        <v>61</v>
      </c>
      <c r="AE14" s="47" t="s">
        <v>201</v>
      </c>
      <c r="AF14" s="52">
        <v>77.61</v>
      </c>
      <c r="AG14" s="52">
        <v>77.608000000000004</v>
      </c>
      <c r="AH14" s="48" t="s">
        <v>199</v>
      </c>
      <c r="AI14" s="104" t="s">
        <v>202</v>
      </c>
    </row>
    <row r="15" spans="1:35" ht="247.5" x14ac:dyDescent="0.45">
      <c r="A15" s="47">
        <v>14</v>
      </c>
      <c r="B15" s="47" t="s">
        <v>32</v>
      </c>
      <c r="C15" s="48" t="s">
        <v>479</v>
      </c>
      <c r="D15" s="47">
        <v>20243185007</v>
      </c>
      <c r="E15" s="47" t="s">
        <v>649</v>
      </c>
      <c r="F15" s="47" t="s">
        <v>47</v>
      </c>
      <c r="G15" s="47" t="s">
        <v>220</v>
      </c>
      <c r="H15" s="47" t="s">
        <v>197</v>
      </c>
      <c r="I15" s="47" t="s">
        <v>198</v>
      </c>
      <c r="J15" s="47">
        <v>354</v>
      </c>
      <c r="K15" s="47">
        <v>85.8</v>
      </c>
      <c r="L15" s="47">
        <v>73.8</v>
      </c>
      <c r="M15" s="52">
        <f>(J15*0.8)*0.2+K15*0.2</f>
        <v>73.8</v>
      </c>
      <c r="N15" s="52">
        <f>(J15*0.8)*0.2+K15*0.2</f>
        <v>73.8</v>
      </c>
      <c r="O15" s="47"/>
      <c r="P15" s="47">
        <v>0</v>
      </c>
      <c r="Q15" s="47">
        <v>0</v>
      </c>
      <c r="R15" s="92" t="s">
        <v>650</v>
      </c>
      <c r="S15" s="47">
        <v>4.5</v>
      </c>
      <c r="T15" s="47">
        <v>4.5</v>
      </c>
      <c r="U15" s="47"/>
      <c r="V15" s="47">
        <v>0</v>
      </c>
      <c r="W15" s="47">
        <v>0</v>
      </c>
      <c r="X15" s="47"/>
      <c r="Y15" s="52">
        <f>73.8+4.5</f>
        <v>78.3</v>
      </c>
      <c r="Z15" s="52">
        <f>73.8+4.5</f>
        <v>78.3</v>
      </c>
      <c r="AA15" s="47"/>
      <c r="AB15" s="47"/>
      <c r="AC15" s="47"/>
      <c r="AD15" s="47" t="s">
        <v>53</v>
      </c>
      <c r="AE15" s="47" t="s">
        <v>202</v>
      </c>
      <c r="AF15" s="52">
        <v>77.3</v>
      </c>
      <c r="AG15" s="52">
        <v>77.3</v>
      </c>
      <c r="AH15" s="104" t="s">
        <v>651</v>
      </c>
      <c r="AI15" s="47" t="s">
        <v>234</v>
      </c>
    </row>
    <row r="16" spans="1:35" x14ac:dyDescent="0.45">
      <c r="A16" s="47">
        <v>15</v>
      </c>
      <c r="B16" s="47" t="s">
        <v>32</v>
      </c>
      <c r="C16" s="47" t="s">
        <v>218</v>
      </c>
      <c r="D16" s="47">
        <v>20243185032</v>
      </c>
      <c r="E16" s="47" t="s">
        <v>219</v>
      </c>
      <c r="F16" s="47" t="s">
        <v>36</v>
      </c>
      <c r="G16" s="47" t="s">
        <v>220</v>
      </c>
      <c r="H16" s="47" t="s">
        <v>197</v>
      </c>
      <c r="I16" s="47" t="s">
        <v>198</v>
      </c>
      <c r="J16" s="47">
        <v>313</v>
      </c>
      <c r="K16" s="47">
        <v>88.54</v>
      </c>
      <c r="L16" s="47">
        <v>67.787999999999997</v>
      </c>
      <c r="M16" s="47">
        <v>67.790000000000006</v>
      </c>
      <c r="N16" s="51">
        <f>J16*0.2*0.8+K16*0.2</f>
        <v>67.788000000000011</v>
      </c>
      <c r="O16" s="47" t="s">
        <v>199</v>
      </c>
      <c r="P16" s="47" t="s">
        <v>199</v>
      </c>
      <c r="Q16" s="48" t="s">
        <v>199</v>
      </c>
      <c r="R16" s="47">
        <v>29.5</v>
      </c>
      <c r="S16" s="47">
        <v>9.5</v>
      </c>
      <c r="T16" s="47">
        <v>9.5</v>
      </c>
      <c r="U16" s="47" t="s">
        <v>199</v>
      </c>
      <c r="V16" s="47" t="s">
        <v>199</v>
      </c>
      <c r="W16" s="48" t="s">
        <v>199</v>
      </c>
      <c r="X16" s="47">
        <v>97.287999999999997</v>
      </c>
      <c r="Y16" s="47">
        <v>77.290000000000006</v>
      </c>
      <c r="Z16" s="51">
        <v>77.290000000000006</v>
      </c>
      <c r="AA16" s="48" t="s">
        <v>199</v>
      </c>
      <c r="AB16" s="48" t="s">
        <v>221</v>
      </c>
      <c r="AC16" s="48" t="s">
        <v>222</v>
      </c>
      <c r="AD16" s="47" t="s">
        <v>215</v>
      </c>
      <c r="AE16" s="47" t="s">
        <v>201</v>
      </c>
      <c r="AF16" s="52">
        <v>77.290000000000006</v>
      </c>
      <c r="AG16" s="52">
        <v>77.290000000000006</v>
      </c>
      <c r="AH16" s="48" t="s">
        <v>199</v>
      </c>
      <c r="AI16" s="104" t="s">
        <v>202</v>
      </c>
    </row>
    <row r="17" spans="1:35" x14ac:dyDescent="0.45">
      <c r="A17" s="47">
        <v>16</v>
      </c>
      <c r="B17" s="47" t="s">
        <v>32</v>
      </c>
      <c r="C17" s="47" t="s">
        <v>338</v>
      </c>
      <c r="D17" s="47" t="s">
        <v>378</v>
      </c>
      <c r="E17" s="47" t="s">
        <v>379</v>
      </c>
      <c r="F17" s="47" t="s">
        <v>36</v>
      </c>
      <c r="G17" s="47" t="s">
        <v>220</v>
      </c>
      <c r="H17" s="47" t="s">
        <v>197</v>
      </c>
      <c r="I17" s="47" t="s">
        <v>198</v>
      </c>
      <c r="J17" s="47">
        <v>376</v>
      </c>
      <c r="K17" s="47">
        <v>85.22</v>
      </c>
      <c r="L17" s="51">
        <f>J17*0.2*0.8+K17*0.2</f>
        <v>77.204000000000008</v>
      </c>
      <c r="M17" s="51">
        <v>77.203999999999994</v>
      </c>
      <c r="N17" s="51">
        <v>77.203999999999994</v>
      </c>
      <c r="O17" s="48">
        <v>0</v>
      </c>
      <c r="P17" s="47">
        <v>0</v>
      </c>
      <c r="Q17" s="47">
        <v>0</v>
      </c>
      <c r="R17" s="47">
        <v>0</v>
      </c>
      <c r="S17" s="47">
        <v>0</v>
      </c>
      <c r="T17" s="47">
        <v>0</v>
      </c>
      <c r="U17" s="47">
        <v>0</v>
      </c>
      <c r="V17" s="47">
        <v>0</v>
      </c>
      <c r="W17" s="47">
        <v>0</v>
      </c>
      <c r="X17" s="51">
        <v>77.203999999999994</v>
      </c>
      <c r="Y17" s="51">
        <v>77.203999999999994</v>
      </c>
      <c r="Z17" s="51">
        <v>77.203999999999994</v>
      </c>
      <c r="AA17" s="47" t="s">
        <v>199</v>
      </c>
      <c r="AB17" s="47" t="s">
        <v>199</v>
      </c>
      <c r="AC17" s="47" t="s">
        <v>199</v>
      </c>
      <c r="AD17" s="47" t="s">
        <v>358</v>
      </c>
      <c r="AE17" s="49" t="s">
        <v>341</v>
      </c>
      <c r="AF17" s="104">
        <v>77.2</v>
      </c>
      <c r="AG17" s="106">
        <v>77.203999999999994</v>
      </c>
      <c r="AH17" s="105" t="s">
        <v>199</v>
      </c>
      <c r="AI17" s="104" t="s">
        <v>201</v>
      </c>
    </row>
    <row r="18" spans="1:35" x14ac:dyDescent="0.45">
      <c r="A18" s="47">
        <v>17</v>
      </c>
      <c r="B18" s="47" t="s">
        <v>32</v>
      </c>
      <c r="C18" s="47" t="s">
        <v>585</v>
      </c>
      <c r="D18" s="47">
        <v>20243185036</v>
      </c>
      <c r="E18" s="47" t="s">
        <v>609</v>
      </c>
      <c r="F18" s="47" t="s">
        <v>47</v>
      </c>
      <c r="G18" s="47" t="s">
        <v>220</v>
      </c>
      <c r="H18" s="47" t="s">
        <v>197</v>
      </c>
      <c r="I18" s="47" t="s">
        <v>198</v>
      </c>
      <c r="J18" s="47">
        <v>367</v>
      </c>
      <c r="K18" s="47">
        <v>89.28</v>
      </c>
      <c r="L18" s="47">
        <v>76.575999999999993</v>
      </c>
      <c r="M18" s="51">
        <v>76.575999999999993</v>
      </c>
      <c r="N18" s="51">
        <v>76.575999999999993</v>
      </c>
      <c r="O18" s="47"/>
      <c r="P18" s="47"/>
      <c r="Q18" s="47"/>
      <c r="R18" s="47"/>
      <c r="S18" s="47"/>
      <c r="T18" s="47"/>
      <c r="U18" s="47"/>
      <c r="V18" s="47"/>
      <c r="W18" s="47"/>
      <c r="X18" s="51">
        <v>76.575999999999993</v>
      </c>
      <c r="Y18" s="51">
        <v>76.575999999999993</v>
      </c>
      <c r="Z18" s="51">
        <v>76.575999999999993</v>
      </c>
      <c r="AA18" s="47"/>
      <c r="AB18" s="47"/>
      <c r="AC18" s="47"/>
      <c r="AD18" s="47" t="s">
        <v>43</v>
      </c>
      <c r="AE18" s="104" t="s">
        <v>400</v>
      </c>
      <c r="AF18" s="51">
        <v>76.575999999999993</v>
      </c>
      <c r="AG18" s="51">
        <v>76.575999999999993</v>
      </c>
      <c r="AH18" s="104"/>
      <c r="AI18" s="104" t="s">
        <v>587</v>
      </c>
    </row>
    <row r="19" spans="1:35" x14ac:dyDescent="0.45">
      <c r="A19" s="47">
        <v>18</v>
      </c>
      <c r="B19" s="47" t="s">
        <v>32</v>
      </c>
      <c r="C19" s="47" t="s">
        <v>338</v>
      </c>
      <c r="D19" s="47">
        <v>20243185077</v>
      </c>
      <c r="E19" s="47" t="s">
        <v>376</v>
      </c>
      <c r="F19" s="47" t="s">
        <v>36</v>
      </c>
      <c r="G19" s="47" t="s">
        <v>220</v>
      </c>
      <c r="H19" s="47" t="s">
        <v>197</v>
      </c>
      <c r="I19" s="47" t="s">
        <v>198</v>
      </c>
      <c r="J19" s="47">
        <v>367</v>
      </c>
      <c r="K19" s="47">
        <v>88.28</v>
      </c>
      <c r="L19" s="51">
        <f>J19*0.2*0.8+K19*0.2</f>
        <v>76.376000000000005</v>
      </c>
      <c r="M19" s="51">
        <v>76.376000000000005</v>
      </c>
      <c r="N19" s="51">
        <v>76.376000000000005</v>
      </c>
      <c r="O19" s="48">
        <v>0</v>
      </c>
      <c r="P19" s="47">
        <v>0</v>
      </c>
      <c r="Q19" s="47">
        <v>0</v>
      </c>
      <c r="R19" s="47">
        <v>0</v>
      </c>
      <c r="S19" s="47">
        <v>0</v>
      </c>
      <c r="T19" s="47">
        <v>0</v>
      </c>
      <c r="U19" s="47">
        <v>0</v>
      </c>
      <c r="V19" s="47">
        <v>0</v>
      </c>
      <c r="W19" s="47">
        <v>0</v>
      </c>
      <c r="X19" s="51">
        <v>76.376000000000005</v>
      </c>
      <c r="Y19" s="51">
        <v>76.376000000000005</v>
      </c>
      <c r="Z19" s="51">
        <v>76.376000000000005</v>
      </c>
      <c r="AA19" s="47" t="s">
        <v>199</v>
      </c>
      <c r="AB19" s="47" t="s">
        <v>199</v>
      </c>
      <c r="AC19" s="47" t="s">
        <v>199</v>
      </c>
      <c r="AD19" s="47" t="s">
        <v>350</v>
      </c>
      <c r="AE19" s="49" t="s">
        <v>341</v>
      </c>
      <c r="AF19" s="104">
        <v>76.38</v>
      </c>
      <c r="AG19" s="106">
        <v>76.376000000000005</v>
      </c>
      <c r="AH19" s="105" t="s">
        <v>199</v>
      </c>
      <c r="AI19" s="104" t="s">
        <v>201</v>
      </c>
    </row>
    <row r="20" spans="1:35" x14ac:dyDescent="0.45">
      <c r="A20" s="47">
        <v>19</v>
      </c>
      <c r="B20" s="48" t="s">
        <v>32</v>
      </c>
      <c r="C20" s="48" t="s">
        <v>395</v>
      </c>
      <c r="D20" s="47">
        <v>20243185100</v>
      </c>
      <c r="E20" s="48" t="s">
        <v>427</v>
      </c>
      <c r="F20" s="48" t="s">
        <v>36</v>
      </c>
      <c r="G20" s="48" t="s">
        <v>220</v>
      </c>
      <c r="H20" s="48" t="s">
        <v>197</v>
      </c>
      <c r="I20" s="48" t="s">
        <v>198</v>
      </c>
      <c r="J20" s="48">
        <v>365</v>
      </c>
      <c r="K20" s="48">
        <v>88.68</v>
      </c>
      <c r="L20" s="49">
        <v>76.135999999999996</v>
      </c>
      <c r="M20" s="48">
        <v>76.135999999999996</v>
      </c>
      <c r="N20" s="48">
        <v>76.135999999999996</v>
      </c>
      <c r="O20" s="48"/>
      <c r="P20" s="48"/>
      <c r="Q20" s="48"/>
      <c r="R20" s="48"/>
      <c r="S20" s="48"/>
      <c r="T20" s="48"/>
      <c r="U20" s="48"/>
      <c r="V20" s="48"/>
      <c r="W20" s="48"/>
      <c r="X20" s="48">
        <v>76.135999999999996</v>
      </c>
      <c r="Y20" s="48">
        <v>76.135999999999996</v>
      </c>
      <c r="Z20" s="48">
        <v>76.135999999999996</v>
      </c>
      <c r="AA20" s="48"/>
      <c r="AB20" s="48"/>
      <c r="AC20" s="48"/>
      <c r="AD20" s="48" t="s">
        <v>112</v>
      </c>
      <c r="AE20" s="47" t="s">
        <v>399</v>
      </c>
      <c r="AF20" s="71">
        <v>76.135999999999996</v>
      </c>
      <c r="AG20" s="71">
        <v>76.135999999999996</v>
      </c>
      <c r="AH20" s="104"/>
      <c r="AI20" s="47" t="s">
        <v>400</v>
      </c>
    </row>
    <row r="21" spans="1:35" x14ac:dyDescent="0.45">
      <c r="A21" s="47">
        <v>20</v>
      </c>
      <c r="B21" s="47" t="s">
        <v>32</v>
      </c>
      <c r="C21" s="47" t="s">
        <v>486</v>
      </c>
      <c r="D21" s="47">
        <v>20243185062</v>
      </c>
      <c r="E21" s="47" t="s">
        <v>501</v>
      </c>
      <c r="F21" s="47" t="s">
        <v>36</v>
      </c>
      <c r="G21" s="47" t="s">
        <v>220</v>
      </c>
      <c r="H21" s="47" t="s">
        <v>197</v>
      </c>
      <c r="I21" s="47" t="s">
        <v>198</v>
      </c>
      <c r="J21" s="47">
        <v>370</v>
      </c>
      <c r="K21" s="47">
        <v>84.34</v>
      </c>
      <c r="L21" s="47">
        <v>79.17</v>
      </c>
      <c r="M21" s="51">
        <v>76.067999999999998</v>
      </c>
      <c r="N21" s="51">
        <v>76.067999999999998</v>
      </c>
      <c r="O21" s="47">
        <v>0</v>
      </c>
      <c r="P21" s="47">
        <v>0</v>
      </c>
      <c r="Q21" s="47">
        <v>0</v>
      </c>
      <c r="R21" s="47">
        <v>0</v>
      </c>
      <c r="S21" s="47">
        <v>0</v>
      </c>
      <c r="T21" s="47">
        <v>0</v>
      </c>
      <c r="U21" s="47">
        <v>0</v>
      </c>
      <c r="V21" s="47">
        <v>0</v>
      </c>
      <c r="W21" s="47">
        <v>0</v>
      </c>
      <c r="X21" s="47">
        <v>76.067999999999998</v>
      </c>
      <c r="Y21" s="51">
        <v>76.067999999999998</v>
      </c>
      <c r="Z21" s="51">
        <v>76.067999999999998</v>
      </c>
      <c r="AA21" s="47" t="s">
        <v>199</v>
      </c>
      <c r="AB21" s="47" t="s">
        <v>199</v>
      </c>
      <c r="AC21" s="47" t="s">
        <v>199</v>
      </c>
      <c r="AD21" s="47" t="s">
        <v>502</v>
      </c>
      <c r="AE21" s="47" t="s">
        <v>489</v>
      </c>
      <c r="AF21" s="51">
        <v>76.067999999999998</v>
      </c>
      <c r="AG21" s="51">
        <v>76.067999999999998</v>
      </c>
      <c r="AH21" s="104"/>
      <c r="AI21" s="47" t="s">
        <v>399</v>
      </c>
    </row>
    <row r="22" spans="1:35" x14ac:dyDescent="0.45">
      <c r="A22" s="72">
        <v>21</v>
      </c>
      <c r="B22" s="72" t="s">
        <v>32</v>
      </c>
      <c r="C22" s="72" t="s">
        <v>338</v>
      </c>
      <c r="D22" s="72">
        <v>20243185086</v>
      </c>
      <c r="E22" s="72" t="s">
        <v>364</v>
      </c>
      <c r="F22" s="72" t="s">
        <v>47</v>
      </c>
      <c r="G22" s="72" t="s">
        <v>220</v>
      </c>
      <c r="H22" s="72" t="s">
        <v>197</v>
      </c>
      <c r="I22" s="72" t="s">
        <v>198</v>
      </c>
      <c r="J22" s="72">
        <v>369</v>
      </c>
      <c r="K22" s="72">
        <v>83.56</v>
      </c>
      <c r="L22" s="77">
        <f>J22*0.2*0.8+K22*0.2</f>
        <v>75.751999999999995</v>
      </c>
      <c r="M22" s="77">
        <v>75.751999999999995</v>
      </c>
      <c r="N22" s="77">
        <v>75.751999999999995</v>
      </c>
      <c r="O22" s="73">
        <v>0</v>
      </c>
      <c r="P22" s="72">
        <v>0</v>
      </c>
      <c r="Q22" s="72">
        <v>0</v>
      </c>
      <c r="R22" s="72">
        <v>0</v>
      </c>
      <c r="S22" s="72">
        <v>0</v>
      </c>
      <c r="T22" s="72">
        <v>0</v>
      </c>
      <c r="U22" s="72">
        <v>0</v>
      </c>
      <c r="V22" s="72">
        <v>0</v>
      </c>
      <c r="W22" s="72">
        <v>0</v>
      </c>
      <c r="X22" s="77">
        <v>75.751999999999995</v>
      </c>
      <c r="Y22" s="77">
        <v>75.751999999999995</v>
      </c>
      <c r="Z22" s="77">
        <v>75.751999999999995</v>
      </c>
      <c r="AA22" s="72" t="s">
        <v>199</v>
      </c>
      <c r="AB22" s="72" t="s">
        <v>199</v>
      </c>
      <c r="AC22" s="72" t="s">
        <v>199</v>
      </c>
      <c r="AD22" s="72" t="s">
        <v>346</v>
      </c>
      <c r="AE22" s="78" t="s">
        <v>341</v>
      </c>
      <c r="AF22" s="107">
        <v>75.75</v>
      </c>
      <c r="AG22" s="108">
        <v>75.751999999999995</v>
      </c>
      <c r="AH22" s="109" t="s">
        <v>199</v>
      </c>
      <c r="AI22" s="107" t="s">
        <v>201</v>
      </c>
    </row>
    <row r="23" spans="1:35" x14ac:dyDescent="0.45">
      <c r="A23" s="72">
        <v>22</v>
      </c>
      <c r="B23" s="72" t="s">
        <v>32</v>
      </c>
      <c r="C23" s="72" t="s">
        <v>535</v>
      </c>
      <c r="D23" s="72">
        <v>20243185098</v>
      </c>
      <c r="E23" s="72" t="s">
        <v>561</v>
      </c>
      <c r="F23" s="72" t="s">
        <v>47</v>
      </c>
      <c r="G23" s="72" t="s">
        <v>220</v>
      </c>
      <c r="H23" s="72" t="s">
        <v>197</v>
      </c>
      <c r="I23" s="72" t="s">
        <v>198</v>
      </c>
      <c r="J23" s="72">
        <v>367</v>
      </c>
      <c r="K23" s="72">
        <v>81.3</v>
      </c>
      <c r="L23" s="72">
        <v>77.349999999999994</v>
      </c>
      <c r="M23" s="77">
        <v>74.98</v>
      </c>
      <c r="N23" s="77">
        <v>74.98</v>
      </c>
      <c r="O23" s="72" t="s">
        <v>199</v>
      </c>
      <c r="P23" s="72" t="s">
        <v>199</v>
      </c>
      <c r="Q23" s="72" t="s">
        <v>199</v>
      </c>
      <c r="R23" s="72" t="s">
        <v>199</v>
      </c>
      <c r="S23" s="72" t="s">
        <v>199</v>
      </c>
      <c r="T23" s="72" t="s">
        <v>199</v>
      </c>
      <c r="U23" s="72" t="s">
        <v>199</v>
      </c>
      <c r="V23" s="72" t="s">
        <v>199</v>
      </c>
      <c r="W23" s="72" t="s">
        <v>199</v>
      </c>
      <c r="X23" s="72">
        <v>77.349999999999994</v>
      </c>
      <c r="Y23" s="77">
        <v>74.98</v>
      </c>
      <c r="Z23" s="77">
        <v>74.98</v>
      </c>
      <c r="AA23" s="72"/>
      <c r="AB23" s="72" t="s">
        <v>199</v>
      </c>
      <c r="AC23" s="72" t="s">
        <v>199</v>
      </c>
      <c r="AD23" s="72" t="s">
        <v>542</v>
      </c>
      <c r="AE23" s="72" t="s">
        <v>538</v>
      </c>
      <c r="AF23" s="77">
        <v>74.98</v>
      </c>
      <c r="AG23" s="77">
        <v>74.98</v>
      </c>
      <c r="AH23" s="107"/>
      <c r="AI23" s="72" t="s">
        <v>534</v>
      </c>
    </row>
    <row r="24" spans="1:35" x14ac:dyDescent="0.45">
      <c r="A24" s="72">
        <v>23</v>
      </c>
      <c r="B24" s="72" t="s">
        <v>32</v>
      </c>
      <c r="C24" s="72" t="s">
        <v>338</v>
      </c>
      <c r="D24" s="73">
        <v>20243185025</v>
      </c>
      <c r="E24" s="73" t="s">
        <v>367</v>
      </c>
      <c r="F24" s="73" t="s">
        <v>47</v>
      </c>
      <c r="G24" s="73" t="s">
        <v>220</v>
      </c>
      <c r="H24" s="73" t="s">
        <v>197</v>
      </c>
      <c r="I24" s="73" t="s">
        <v>198</v>
      </c>
      <c r="J24" s="73">
        <v>356</v>
      </c>
      <c r="K24" s="73">
        <v>81.28</v>
      </c>
      <c r="L24" s="77">
        <f>J24*0.2*0.8+K24*0.2</f>
        <v>73.216000000000008</v>
      </c>
      <c r="M24" s="77">
        <v>73.215999999999994</v>
      </c>
      <c r="N24" s="76">
        <v>73.215999999999994</v>
      </c>
      <c r="O24" s="73">
        <v>0</v>
      </c>
      <c r="P24" s="73">
        <v>0</v>
      </c>
      <c r="Q24" s="73">
        <v>0</v>
      </c>
      <c r="R24" s="73">
        <v>1.5</v>
      </c>
      <c r="S24" s="73">
        <v>1.5</v>
      </c>
      <c r="T24" s="73">
        <v>1.5</v>
      </c>
      <c r="U24" s="72">
        <v>0</v>
      </c>
      <c r="V24" s="72">
        <v>0</v>
      </c>
      <c r="W24" s="72">
        <v>0</v>
      </c>
      <c r="X24" s="76">
        <v>74.715999999999994</v>
      </c>
      <c r="Y24" s="76">
        <v>74.715999999999994</v>
      </c>
      <c r="Z24" s="76">
        <v>74.715999999999994</v>
      </c>
      <c r="AA24" s="72" t="s">
        <v>199</v>
      </c>
      <c r="AB24" s="72" t="s">
        <v>199</v>
      </c>
      <c r="AC24" s="72" t="s">
        <v>199</v>
      </c>
      <c r="AD24" s="73" t="s">
        <v>350</v>
      </c>
      <c r="AE24" s="78" t="s">
        <v>341</v>
      </c>
      <c r="AF24" s="107">
        <v>74.72</v>
      </c>
      <c r="AG24" s="108">
        <v>74.72</v>
      </c>
      <c r="AH24" s="109" t="s">
        <v>199</v>
      </c>
      <c r="AI24" s="107" t="s">
        <v>201</v>
      </c>
    </row>
    <row r="25" spans="1:35" x14ac:dyDescent="0.45">
      <c r="A25" s="72">
        <v>24</v>
      </c>
      <c r="B25" s="73" t="s">
        <v>32</v>
      </c>
      <c r="C25" s="73" t="s">
        <v>585</v>
      </c>
      <c r="D25" s="72">
        <v>20243185079</v>
      </c>
      <c r="E25" s="73" t="s">
        <v>611</v>
      </c>
      <c r="F25" s="72" t="s">
        <v>36</v>
      </c>
      <c r="G25" s="72" t="s">
        <v>220</v>
      </c>
      <c r="H25" s="72" t="s">
        <v>197</v>
      </c>
      <c r="I25" s="72" t="s">
        <v>198</v>
      </c>
      <c r="J25" s="72">
        <v>366</v>
      </c>
      <c r="K25" s="72">
        <v>80.459999999999994</v>
      </c>
      <c r="L25" s="72">
        <v>74.652000000000001</v>
      </c>
      <c r="M25" s="77">
        <v>74.652000000000001</v>
      </c>
      <c r="N25" s="77">
        <v>74.652000000000001</v>
      </c>
      <c r="O25" s="72"/>
      <c r="P25" s="72"/>
      <c r="Q25" s="72"/>
      <c r="R25" s="72"/>
      <c r="S25" s="72"/>
      <c r="T25" s="72"/>
      <c r="U25" s="72"/>
      <c r="V25" s="72"/>
      <c r="W25" s="72"/>
      <c r="X25" s="77">
        <v>74.652000000000001</v>
      </c>
      <c r="Y25" s="77">
        <v>74.652000000000001</v>
      </c>
      <c r="Z25" s="77">
        <v>74.652000000000001</v>
      </c>
      <c r="AA25" s="72"/>
      <c r="AB25" s="72"/>
      <c r="AC25" s="72"/>
      <c r="AD25" s="73" t="s">
        <v>256</v>
      </c>
      <c r="AE25" s="107" t="s">
        <v>400</v>
      </c>
      <c r="AF25" s="77">
        <v>74.652000000000001</v>
      </c>
      <c r="AG25" s="77">
        <v>74.652000000000001</v>
      </c>
      <c r="AH25" s="107"/>
      <c r="AI25" s="107" t="s">
        <v>587</v>
      </c>
    </row>
    <row r="26" spans="1:35" x14ac:dyDescent="0.45">
      <c r="A26" s="72">
        <v>25</v>
      </c>
      <c r="B26" s="73" t="s">
        <v>32</v>
      </c>
      <c r="C26" s="73" t="s">
        <v>395</v>
      </c>
      <c r="D26" s="72">
        <v>20243185069</v>
      </c>
      <c r="E26" s="73" t="s">
        <v>420</v>
      </c>
      <c r="F26" s="73" t="s">
        <v>47</v>
      </c>
      <c r="G26" s="73" t="s">
        <v>220</v>
      </c>
      <c r="H26" s="73" t="s">
        <v>197</v>
      </c>
      <c r="I26" s="73" t="s">
        <v>198</v>
      </c>
      <c r="J26" s="73">
        <v>361</v>
      </c>
      <c r="K26" s="73">
        <v>83.56</v>
      </c>
      <c r="L26" s="73">
        <f>J26*0.2*0.8+K26*0.2</f>
        <v>74.472000000000008</v>
      </c>
      <c r="M26" s="73">
        <v>74.471999999999994</v>
      </c>
      <c r="N26" s="73">
        <v>74.471999999999994</v>
      </c>
      <c r="O26" s="73"/>
      <c r="P26" s="73"/>
      <c r="Q26" s="73"/>
      <c r="R26" s="73"/>
      <c r="S26" s="73"/>
      <c r="T26" s="73"/>
      <c r="U26" s="73"/>
      <c r="V26" s="73"/>
      <c r="W26" s="73"/>
      <c r="X26" s="73">
        <v>74.471999999999994</v>
      </c>
      <c r="Y26" s="73">
        <v>74.471999999999994</v>
      </c>
      <c r="Z26" s="73">
        <v>74.471999999999994</v>
      </c>
      <c r="AA26" s="73"/>
      <c r="AB26" s="73"/>
      <c r="AC26" s="73"/>
      <c r="AD26" s="73" t="s">
        <v>408</v>
      </c>
      <c r="AE26" s="72" t="s">
        <v>399</v>
      </c>
      <c r="AF26" s="76">
        <v>74.471999999999994</v>
      </c>
      <c r="AG26" s="76">
        <v>74.471999999999994</v>
      </c>
      <c r="AH26" s="107"/>
      <c r="AI26" s="72" t="s">
        <v>400</v>
      </c>
    </row>
    <row r="27" spans="1:35" x14ac:dyDescent="0.45">
      <c r="A27" s="72">
        <v>26</v>
      </c>
      <c r="B27" s="72" t="s">
        <v>32</v>
      </c>
      <c r="C27" s="73" t="s">
        <v>479</v>
      </c>
      <c r="D27" s="72" t="s">
        <v>657</v>
      </c>
      <c r="E27" s="72" t="s">
        <v>658</v>
      </c>
      <c r="F27" s="72" t="s">
        <v>36</v>
      </c>
      <c r="G27" s="72" t="s">
        <v>220</v>
      </c>
      <c r="H27" s="72" t="s">
        <v>197</v>
      </c>
      <c r="I27" s="72" t="s">
        <v>198</v>
      </c>
      <c r="J27" s="72">
        <v>361</v>
      </c>
      <c r="K27" s="72">
        <v>82.9</v>
      </c>
      <c r="L27" s="72">
        <v>74.34</v>
      </c>
      <c r="M27" s="74">
        <f>(J27*0.8)*0.2+K27*0.2</f>
        <v>74.34</v>
      </c>
      <c r="N27" s="74">
        <f>(J27*0.8)*0.2+K27*0.2</f>
        <v>74.34</v>
      </c>
      <c r="O27" s="72" t="s">
        <v>199</v>
      </c>
      <c r="P27" s="72">
        <v>0</v>
      </c>
      <c r="Q27" s="72">
        <v>0</v>
      </c>
      <c r="R27" s="75" t="s">
        <v>199</v>
      </c>
      <c r="S27" s="72">
        <v>0</v>
      </c>
      <c r="T27" s="72">
        <v>0</v>
      </c>
      <c r="U27" s="72" t="s">
        <v>199</v>
      </c>
      <c r="V27" s="72">
        <v>0</v>
      </c>
      <c r="W27" s="72">
        <v>0</v>
      </c>
      <c r="X27" s="72">
        <v>74.34</v>
      </c>
      <c r="Y27" s="74">
        <v>74.34</v>
      </c>
      <c r="Z27" s="74">
        <v>74.34</v>
      </c>
      <c r="AA27" s="72"/>
      <c r="AB27" s="72"/>
      <c r="AC27" s="72"/>
      <c r="AD27" s="72" t="s">
        <v>469</v>
      </c>
      <c r="AE27" s="72" t="s">
        <v>202</v>
      </c>
      <c r="AF27" s="74">
        <v>74.34</v>
      </c>
      <c r="AG27" s="74">
        <v>74.34</v>
      </c>
      <c r="AH27" s="107"/>
      <c r="AI27" s="72" t="s">
        <v>234</v>
      </c>
    </row>
    <row r="28" spans="1:35" x14ac:dyDescent="0.45">
      <c r="A28" s="72">
        <v>27</v>
      </c>
      <c r="B28" s="72" t="s">
        <v>32</v>
      </c>
      <c r="C28" s="73" t="s">
        <v>395</v>
      </c>
      <c r="D28" s="72">
        <v>20243185012</v>
      </c>
      <c r="E28" s="72" t="s">
        <v>442</v>
      </c>
      <c r="F28" s="72" t="s">
        <v>36</v>
      </c>
      <c r="G28" s="72" t="s">
        <v>220</v>
      </c>
      <c r="H28" s="72" t="s">
        <v>197</v>
      </c>
      <c r="I28" s="72" t="s">
        <v>198</v>
      </c>
      <c r="J28" s="72">
        <v>351</v>
      </c>
      <c r="K28" s="72">
        <v>90.88</v>
      </c>
      <c r="L28" s="72">
        <v>74.335999999999999</v>
      </c>
      <c r="M28" s="72">
        <v>74.335999999999999</v>
      </c>
      <c r="N28" s="72">
        <v>74.335999999999999</v>
      </c>
      <c r="O28" s="72"/>
      <c r="P28" s="72"/>
      <c r="Q28" s="72"/>
      <c r="R28" s="72" t="s">
        <v>443</v>
      </c>
      <c r="S28" s="72"/>
      <c r="T28" s="72"/>
      <c r="U28" s="72"/>
      <c r="V28" s="72"/>
      <c r="W28" s="72"/>
      <c r="X28" s="72">
        <v>79.835999999999999</v>
      </c>
      <c r="Y28" s="72">
        <v>74.335999999999999</v>
      </c>
      <c r="Z28" s="72">
        <v>74.335999999999999</v>
      </c>
      <c r="AA28" s="72"/>
      <c r="AB28" s="72" t="s">
        <v>444</v>
      </c>
      <c r="AC28" s="72" t="s">
        <v>444</v>
      </c>
      <c r="AD28" s="72" t="s">
        <v>419</v>
      </c>
      <c r="AE28" s="72" t="s">
        <v>399</v>
      </c>
      <c r="AF28" s="77">
        <v>74.335999999999999</v>
      </c>
      <c r="AG28" s="77">
        <v>74.335999999999999</v>
      </c>
      <c r="AH28" s="72" t="s">
        <v>444</v>
      </c>
      <c r="AI28" s="72" t="s">
        <v>400</v>
      </c>
    </row>
    <row r="29" spans="1:35" x14ac:dyDescent="0.45">
      <c r="A29" s="72">
        <v>28</v>
      </c>
      <c r="B29" s="72" t="s">
        <v>32</v>
      </c>
      <c r="C29" s="73" t="s">
        <v>395</v>
      </c>
      <c r="D29" s="72">
        <v>20243185001</v>
      </c>
      <c r="E29" s="72" t="s">
        <v>421</v>
      </c>
      <c r="F29" s="72" t="s">
        <v>47</v>
      </c>
      <c r="G29" s="72" t="s">
        <v>220</v>
      </c>
      <c r="H29" s="72" t="s">
        <v>197</v>
      </c>
      <c r="I29" s="72" t="s">
        <v>198</v>
      </c>
      <c r="J29" s="72">
        <v>355</v>
      </c>
      <c r="K29" s="72">
        <v>86.92</v>
      </c>
      <c r="L29" s="72">
        <v>74.183999999999997</v>
      </c>
      <c r="M29" s="72">
        <v>74.183999999999997</v>
      </c>
      <c r="N29" s="72">
        <v>74.183999999999997</v>
      </c>
      <c r="O29" s="73"/>
      <c r="P29" s="72"/>
      <c r="Q29" s="72"/>
      <c r="R29" s="73"/>
      <c r="S29" s="72"/>
      <c r="T29" s="72"/>
      <c r="U29" s="73"/>
      <c r="V29" s="72"/>
      <c r="W29" s="72"/>
      <c r="X29" s="78">
        <v>74.183999999999997</v>
      </c>
      <c r="Y29" s="78">
        <v>74.183999999999997</v>
      </c>
      <c r="Z29" s="78">
        <v>74.183999999999997</v>
      </c>
      <c r="AA29" s="72"/>
      <c r="AB29" s="72"/>
      <c r="AC29" s="72"/>
      <c r="AD29" s="72" t="s">
        <v>145</v>
      </c>
      <c r="AE29" s="72" t="s">
        <v>399</v>
      </c>
      <c r="AF29" s="77">
        <v>74.183999999999997</v>
      </c>
      <c r="AG29" s="77">
        <v>74.183999999999997</v>
      </c>
      <c r="AH29" s="107"/>
      <c r="AI29" s="72" t="s">
        <v>400</v>
      </c>
    </row>
    <row r="30" spans="1:35" x14ac:dyDescent="0.45">
      <c r="A30" s="72">
        <v>29</v>
      </c>
      <c r="B30" s="72" t="s">
        <v>32</v>
      </c>
      <c r="C30" s="72" t="s">
        <v>338</v>
      </c>
      <c r="D30" s="72">
        <v>20243185048</v>
      </c>
      <c r="E30" s="72" t="s">
        <v>370</v>
      </c>
      <c r="F30" s="72" t="s">
        <v>36</v>
      </c>
      <c r="G30" s="72" t="s">
        <v>220</v>
      </c>
      <c r="H30" s="72" t="s">
        <v>197</v>
      </c>
      <c r="I30" s="72" t="s">
        <v>198</v>
      </c>
      <c r="J30" s="72">
        <v>355</v>
      </c>
      <c r="K30" s="72">
        <v>86.28</v>
      </c>
      <c r="L30" s="77">
        <f>J30*0.2*0.8+K30*0.2</f>
        <v>74.056000000000012</v>
      </c>
      <c r="M30" s="77">
        <v>74.055999999999997</v>
      </c>
      <c r="N30" s="77">
        <v>74.055999999999997</v>
      </c>
      <c r="O30" s="73">
        <v>0</v>
      </c>
      <c r="P30" s="72">
        <v>0</v>
      </c>
      <c r="Q30" s="72">
        <v>0</v>
      </c>
      <c r="R30" s="72">
        <v>0</v>
      </c>
      <c r="S30" s="72">
        <v>0</v>
      </c>
      <c r="T30" s="72">
        <v>0</v>
      </c>
      <c r="U30" s="72">
        <v>0</v>
      </c>
      <c r="V30" s="72">
        <v>0</v>
      </c>
      <c r="W30" s="72">
        <v>0</v>
      </c>
      <c r="X30" s="77">
        <v>74.055999999999997</v>
      </c>
      <c r="Y30" s="77">
        <v>74.055999999999997</v>
      </c>
      <c r="Z30" s="77">
        <v>74.055999999999997</v>
      </c>
      <c r="AA30" s="72" t="s">
        <v>199</v>
      </c>
      <c r="AB30" s="72" t="s">
        <v>199</v>
      </c>
      <c r="AC30" s="72" t="s">
        <v>199</v>
      </c>
      <c r="AD30" s="72" t="s">
        <v>358</v>
      </c>
      <c r="AE30" s="78" t="s">
        <v>341</v>
      </c>
      <c r="AF30" s="107">
        <v>74.06</v>
      </c>
      <c r="AG30" s="108">
        <v>74.055999999999997</v>
      </c>
      <c r="AH30" s="109" t="s">
        <v>199</v>
      </c>
      <c r="AI30" s="107" t="s">
        <v>201</v>
      </c>
    </row>
    <row r="31" spans="1:35" x14ac:dyDescent="0.45">
      <c r="A31" s="72">
        <v>30</v>
      </c>
      <c r="B31" s="72" t="s">
        <v>32</v>
      </c>
      <c r="C31" s="72" t="s">
        <v>585</v>
      </c>
      <c r="D31" s="72">
        <v>20243185052</v>
      </c>
      <c r="E31" s="72" t="s">
        <v>610</v>
      </c>
      <c r="F31" s="72" t="s">
        <v>36</v>
      </c>
      <c r="G31" s="72" t="s">
        <v>220</v>
      </c>
      <c r="H31" s="72" t="s">
        <v>197</v>
      </c>
      <c r="I31" s="72" t="s">
        <v>198</v>
      </c>
      <c r="J31" s="72">
        <v>353</v>
      </c>
      <c r="K31" s="72">
        <v>86.6</v>
      </c>
      <c r="L31" s="72">
        <v>73.8</v>
      </c>
      <c r="M31" s="77">
        <v>73.8</v>
      </c>
      <c r="N31" s="77">
        <v>73.8</v>
      </c>
      <c r="O31" s="72"/>
      <c r="P31" s="72"/>
      <c r="Q31" s="72"/>
      <c r="R31" s="72"/>
      <c r="S31" s="72"/>
      <c r="T31" s="72"/>
      <c r="U31" s="72"/>
      <c r="V31" s="72"/>
      <c r="W31" s="72"/>
      <c r="X31" s="77">
        <v>73.8</v>
      </c>
      <c r="Y31" s="77">
        <v>73.8</v>
      </c>
      <c r="Z31" s="77">
        <v>73.8</v>
      </c>
      <c r="AA31" s="72"/>
      <c r="AB31" s="72"/>
      <c r="AC31" s="72"/>
      <c r="AD31" s="72" t="s">
        <v>481</v>
      </c>
      <c r="AE31" s="107" t="s">
        <v>400</v>
      </c>
      <c r="AF31" s="77">
        <v>73.8</v>
      </c>
      <c r="AG31" s="77">
        <v>73.8</v>
      </c>
      <c r="AH31" s="107"/>
      <c r="AI31" s="107" t="s">
        <v>587</v>
      </c>
    </row>
    <row r="32" spans="1:35" x14ac:dyDescent="0.45">
      <c r="A32" s="72">
        <v>31</v>
      </c>
      <c r="B32" s="73" t="s">
        <v>32</v>
      </c>
      <c r="C32" s="72" t="s">
        <v>486</v>
      </c>
      <c r="D32" s="73">
        <v>20243185082</v>
      </c>
      <c r="E32" s="73" t="s">
        <v>512</v>
      </c>
      <c r="F32" s="73" t="s">
        <v>36</v>
      </c>
      <c r="G32" s="73" t="s">
        <v>220</v>
      </c>
      <c r="H32" s="73" t="s">
        <v>197</v>
      </c>
      <c r="I32" s="73" t="s">
        <v>198</v>
      </c>
      <c r="J32" s="73">
        <v>350</v>
      </c>
      <c r="K32" s="73">
        <v>88.56</v>
      </c>
      <c r="L32" s="73">
        <v>73.712000000000003</v>
      </c>
      <c r="M32" s="76">
        <v>73.712000000000003</v>
      </c>
      <c r="N32" s="76">
        <v>73.712000000000003</v>
      </c>
      <c r="O32" s="73">
        <v>0</v>
      </c>
      <c r="P32" s="73">
        <v>0</v>
      </c>
      <c r="Q32" s="73">
        <v>0</v>
      </c>
      <c r="R32" s="73">
        <v>0</v>
      </c>
      <c r="S32" s="73">
        <v>0</v>
      </c>
      <c r="T32" s="73">
        <v>0</v>
      </c>
      <c r="U32" s="73">
        <v>0</v>
      </c>
      <c r="V32" s="73">
        <v>0</v>
      </c>
      <c r="W32" s="73">
        <v>0</v>
      </c>
      <c r="X32" s="73">
        <v>73.712000000000003</v>
      </c>
      <c r="Y32" s="76">
        <v>73.712000000000003</v>
      </c>
      <c r="Z32" s="76">
        <v>73.712000000000003</v>
      </c>
      <c r="AA32" s="73" t="s">
        <v>199</v>
      </c>
      <c r="AB32" s="73" t="s">
        <v>199</v>
      </c>
      <c r="AC32" s="73" t="s">
        <v>199</v>
      </c>
      <c r="AD32" s="73" t="s">
        <v>513</v>
      </c>
      <c r="AE32" s="72" t="s">
        <v>489</v>
      </c>
      <c r="AF32" s="76">
        <v>73.712000000000003</v>
      </c>
      <c r="AG32" s="76">
        <v>73.712000000000003</v>
      </c>
      <c r="AH32" s="107"/>
      <c r="AI32" s="72" t="s">
        <v>399</v>
      </c>
    </row>
    <row r="33" spans="1:35" x14ac:dyDescent="0.45">
      <c r="A33" s="72">
        <v>32</v>
      </c>
      <c r="B33" s="72" t="s">
        <v>32</v>
      </c>
      <c r="C33" s="72" t="s">
        <v>486</v>
      </c>
      <c r="D33" s="72">
        <v>20243185084</v>
      </c>
      <c r="E33" s="72" t="s">
        <v>510</v>
      </c>
      <c r="F33" s="72" t="s">
        <v>47</v>
      </c>
      <c r="G33" s="72" t="s">
        <v>220</v>
      </c>
      <c r="H33" s="72" t="s">
        <v>197</v>
      </c>
      <c r="I33" s="72" t="s">
        <v>198</v>
      </c>
      <c r="J33" s="72">
        <v>356</v>
      </c>
      <c r="K33" s="72">
        <v>82.92</v>
      </c>
      <c r="L33" s="72">
        <v>77.06</v>
      </c>
      <c r="M33" s="77">
        <v>73.543999999999997</v>
      </c>
      <c r="N33" s="77">
        <v>73.543999999999997</v>
      </c>
      <c r="O33" s="72">
        <v>0</v>
      </c>
      <c r="P33" s="72">
        <v>0</v>
      </c>
      <c r="Q33" s="72">
        <v>0</v>
      </c>
      <c r="R33" s="72">
        <v>0</v>
      </c>
      <c r="S33" s="72">
        <v>0</v>
      </c>
      <c r="T33" s="72">
        <v>0</v>
      </c>
      <c r="U33" s="72">
        <v>0</v>
      </c>
      <c r="V33" s="72">
        <v>0</v>
      </c>
      <c r="W33" s="72">
        <v>0</v>
      </c>
      <c r="X33" s="72">
        <v>73.543999999999997</v>
      </c>
      <c r="Y33" s="77">
        <v>73.543999999999997</v>
      </c>
      <c r="Z33" s="77">
        <v>73.543999999999997</v>
      </c>
      <c r="AA33" s="73" t="s">
        <v>199</v>
      </c>
      <c r="AB33" s="73" t="s">
        <v>199</v>
      </c>
      <c r="AC33" s="73" t="s">
        <v>199</v>
      </c>
      <c r="AD33" s="72" t="s">
        <v>502</v>
      </c>
      <c r="AE33" s="72" t="s">
        <v>489</v>
      </c>
      <c r="AF33" s="77">
        <v>73.543999999999997</v>
      </c>
      <c r="AG33" s="77">
        <v>73.543999999999997</v>
      </c>
      <c r="AH33" s="107"/>
      <c r="AI33" s="72" t="s">
        <v>399</v>
      </c>
    </row>
    <row r="34" spans="1:35" x14ac:dyDescent="0.45">
      <c r="A34" s="72">
        <v>33</v>
      </c>
      <c r="B34" s="72" t="s">
        <v>32</v>
      </c>
      <c r="C34" s="72" t="s">
        <v>338</v>
      </c>
      <c r="D34" s="73">
        <v>20243185099</v>
      </c>
      <c r="E34" s="73" t="s">
        <v>380</v>
      </c>
      <c r="F34" s="73" t="s">
        <v>36</v>
      </c>
      <c r="G34" s="73" t="s">
        <v>220</v>
      </c>
      <c r="H34" s="73" t="s">
        <v>197</v>
      </c>
      <c r="I34" s="72" t="s">
        <v>198</v>
      </c>
      <c r="J34" s="73">
        <v>356</v>
      </c>
      <c r="K34" s="73">
        <v>81</v>
      </c>
      <c r="L34" s="77">
        <f>J34*0.2*0.8+K34*0.2</f>
        <v>73.160000000000011</v>
      </c>
      <c r="M34" s="77">
        <v>73.16</v>
      </c>
      <c r="N34" s="76">
        <v>73.16</v>
      </c>
      <c r="O34" s="73">
        <v>0</v>
      </c>
      <c r="P34" s="73">
        <v>0</v>
      </c>
      <c r="Q34" s="73">
        <v>0</v>
      </c>
      <c r="R34" s="72">
        <v>0</v>
      </c>
      <c r="S34" s="72">
        <v>0</v>
      </c>
      <c r="T34" s="72">
        <v>0</v>
      </c>
      <c r="U34" s="72">
        <v>0</v>
      </c>
      <c r="V34" s="72">
        <v>0</v>
      </c>
      <c r="W34" s="72">
        <v>0</v>
      </c>
      <c r="X34" s="76">
        <v>73.16</v>
      </c>
      <c r="Y34" s="76">
        <v>73.16</v>
      </c>
      <c r="Z34" s="76">
        <v>73.16</v>
      </c>
      <c r="AA34" s="72" t="s">
        <v>199</v>
      </c>
      <c r="AB34" s="72" t="s">
        <v>199</v>
      </c>
      <c r="AC34" s="72" t="s">
        <v>199</v>
      </c>
      <c r="AD34" s="73" t="s">
        <v>372</v>
      </c>
      <c r="AE34" s="78" t="s">
        <v>341</v>
      </c>
      <c r="AF34" s="107">
        <v>73.16</v>
      </c>
      <c r="AG34" s="108">
        <v>73.16</v>
      </c>
      <c r="AH34" s="109" t="s">
        <v>199</v>
      </c>
      <c r="AI34" s="107" t="s">
        <v>201</v>
      </c>
    </row>
    <row r="35" spans="1:35" x14ac:dyDescent="0.45">
      <c r="A35" s="72">
        <v>34</v>
      </c>
      <c r="B35" s="72" t="s">
        <v>32</v>
      </c>
      <c r="C35" s="72" t="s">
        <v>585</v>
      </c>
      <c r="D35" s="72">
        <v>20243185054</v>
      </c>
      <c r="E35" s="72" t="s">
        <v>614</v>
      </c>
      <c r="F35" s="72" t="s">
        <v>47</v>
      </c>
      <c r="G35" s="72" t="s">
        <v>220</v>
      </c>
      <c r="H35" s="72" t="s">
        <v>197</v>
      </c>
      <c r="I35" s="72" t="s">
        <v>198</v>
      </c>
      <c r="J35" s="72">
        <v>352</v>
      </c>
      <c r="K35" s="72">
        <v>83.64</v>
      </c>
      <c r="L35" s="72">
        <v>73.048000000000002</v>
      </c>
      <c r="M35" s="77">
        <v>73.048000000000002</v>
      </c>
      <c r="N35" s="77">
        <v>73.048000000000002</v>
      </c>
      <c r="O35" s="72"/>
      <c r="P35" s="72"/>
      <c r="Q35" s="72"/>
      <c r="R35" s="72"/>
      <c r="S35" s="72"/>
      <c r="T35" s="72"/>
      <c r="U35" s="72"/>
      <c r="V35" s="72"/>
      <c r="W35" s="72"/>
      <c r="X35" s="77">
        <v>73.048000000000002</v>
      </c>
      <c r="Y35" s="77">
        <v>73.048000000000002</v>
      </c>
      <c r="Z35" s="77">
        <v>73.048000000000002</v>
      </c>
      <c r="AA35" s="72"/>
      <c r="AB35" s="72"/>
      <c r="AC35" s="72"/>
      <c r="AD35" s="72" t="s">
        <v>481</v>
      </c>
      <c r="AE35" s="107" t="s">
        <v>400</v>
      </c>
      <c r="AF35" s="77">
        <v>73.048000000000002</v>
      </c>
      <c r="AG35" s="77">
        <v>73.048000000000002</v>
      </c>
      <c r="AH35" s="107"/>
      <c r="AI35" s="107" t="s">
        <v>587</v>
      </c>
    </row>
    <row r="36" spans="1:35" x14ac:dyDescent="0.45">
      <c r="A36" s="72">
        <v>35</v>
      </c>
      <c r="B36" s="72" t="s">
        <v>32</v>
      </c>
      <c r="C36" s="72" t="s">
        <v>585</v>
      </c>
      <c r="D36" s="72">
        <v>20243185092</v>
      </c>
      <c r="E36" s="73" t="s">
        <v>607</v>
      </c>
      <c r="F36" s="73" t="s">
        <v>47</v>
      </c>
      <c r="G36" s="73" t="s">
        <v>220</v>
      </c>
      <c r="H36" s="73" t="s">
        <v>197</v>
      </c>
      <c r="I36" s="73" t="s">
        <v>198</v>
      </c>
      <c r="J36" s="73">
        <v>350</v>
      </c>
      <c r="K36" s="73">
        <v>83.24</v>
      </c>
      <c r="L36" s="73">
        <v>72.647999999999996</v>
      </c>
      <c r="M36" s="76">
        <v>72.647999999999996</v>
      </c>
      <c r="N36" s="76">
        <v>72.647999999999996</v>
      </c>
      <c r="O36" s="73"/>
      <c r="P36" s="73"/>
      <c r="Q36" s="73"/>
      <c r="R36" s="73"/>
      <c r="S36" s="73"/>
      <c r="T36" s="73"/>
      <c r="U36" s="73"/>
      <c r="V36" s="73"/>
      <c r="W36" s="73"/>
      <c r="X36" s="76">
        <v>72.647999999999996</v>
      </c>
      <c r="Y36" s="76">
        <v>72.647999999999996</v>
      </c>
      <c r="Z36" s="76">
        <v>72.647999999999996</v>
      </c>
      <c r="AA36" s="72"/>
      <c r="AB36" s="72"/>
      <c r="AC36" s="72"/>
      <c r="AD36" s="73" t="s">
        <v>608</v>
      </c>
      <c r="AE36" s="107" t="s">
        <v>400</v>
      </c>
      <c r="AF36" s="76">
        <v>72.647999999999996</v>
      </c>
      <c r="AG36" s="76">
        <v>72.647999999999996</v>
      </c>
      <c r="AH36" s="107"/>
      <c r="AI36" s="107" t="s">
        <v>587</v>
      </c>
    </row>
    <row r="37" spans="1:35" x14ac:dyDescent="0.45">
      <c r="A37" s="72">
        <v>36</v>
      </c>
      <c r="B37" s="72" t="s">
        <v>32</v>
      </c>
      <c r="C37" s="72" t="s">
        <v>338</v>
      </c>
      <c r="D37" s="72">
        <v>20243185010</v>
      </c>
      <c r="E37" s="72" t="s">
        <v>381</v>
      </c>
      <c r="F37" s="72" t="s">
        <v>36</v>
      </c>
      <c r="G37" s="72" t="s">
        <v>220</v>
      </c>
      <c r="H37" s="72" t="s">
        <v>197</v>
      </c>
      <c r="I37" s="72" t="s">
        <v>198</v>
      </c>
      <c r="J37" s="72">
        <v>342</v>
      </c>
      <c r="K37" s="72">
        <v>89.62</v>
      </c>
      <c r="L37" s="77">
        <f>J37*0.2*0.8+K37*0.2</f>
        <v>72.644000000000005</v>
      </c>
      <c r="M37" s="77">
        <v>72.644000000000005</v>
      </c>
      <c r="N37" s="77">
        <v>72.644000000000005</v>
      </c>
      <c r="O37" s="73">
        <v>0</v>
      </c>
      <c r="P37" s="72">
        <v>0</v>
      </c>
      <c r="Q37" s="72">
        <v>0</v>
      </c>
      <c r="R37" s="72">
        <v>0</v>
      </c>
      <c r="S37" s="72">
        <v>0</v>
      </c>
      <c r="T37" s="72">
        <v>0</v>
      </c>
      <c r="U37" s="72">
        <v>0</v>
      </c>
      <c r="V37" s="72">
        <v>0</v>
      </c>
      <c r="W37" s="72">
        <v>0</v>
      </c>
      <c r="X37" s="77">
        <v>72.644000000000005</v>
      </c>
      <c r="Y37" s="77">
        <v>72.644000000000005</v>
      </c>
      <c r="Z37" s="77">
        <v>72.644000000000005</v>
      </c>
      <c r="AA37" s="72" t="s">
        <v>199</v>
      </c>
      <c r="AB37" s="72" t="s">
        <v>199</v>
      </c>
      <c r="AC37" s="72" t="s">
        <v>199</v>
      </c>
      <c r="AD37" s="72" t="s">
        <v>369</v>
      </c>
      <c r="AE37" s="78" t="s">
        <v>341</v>
      </c>
      <c r="AF37" s="107">
        <v>72.64</v>
      </c>
      <c r="AG37" s="108">
        <v>72.644000000000005</v>
      </c>
      <c r="AH37" s="109" t="s">
        <v>199</v>
      </c>
      <c r="AI37" s="107" t="s">
        <v>201</v>
      </c>
    </row>
    <row r="38" spans="1:35" x14ac:dyDescent="0.45">
      <c r="A38" s="72">
        <v>37</v>
      </c>
      <c r="B38" s="72" t="s">
        <v>32</v>
      </c>
      <c r="C38" s="73" t="s">
        <v>254</v>
      </c>
      <c r="D38" s="72">
        <v>20243185091</v>
      </c>
      <c r="E38" s="72" t="s">
        <v>284</v>
      </c>
      <c r="F38" s="72" t="s">
        <v>36</v>
      </c>
      <c r="G38" s="72" t="s">
        <v>220</v>
      </c>
      <c r="H38" s="72" t="s">
        <v>197</v>
      </c>
      <c r="I38" s="72" t="s">
        <v>198</v>
      </c>
      <c r="J38" s="72">
        <v>349</v>
      </c>
      <c r="K38" s="78">
        <v>83.92</v>
      </c>
      <c r="L38" s="78">
        <v>72.623999999999995</v>
      </c>
      <c r="M38" s="79">
        <f>J38*0.2*0.8+K38*0.2</f>
        <v>72.624000000000009</v>
      </c>
      <c r="N38" s="77">
        <v>72.623999999999995</v>
      </c>
      <c r="O38" s="72" t="s">
        <v>199</v>
      </c>
      <c r="P38" s="72" t="s">
        <v>199</v>
      </c>
      <c r="Q38" s="73" t="s">
        <v>199</v>
      </c>
      <c r="R38" s="72" t="s">
        <v>199</v>
      </c>
      <c r="S38" s="72" t="s">
        <v>199</v>
      </c>
      <c r="T38" s="73" t="s">
        <v>199</v>
      </c>
      <c r="U38" s="72" t="s">
        <v>199</v>
      </c>
      <c r="V38" s="72" t="s">
        <v>199</v>
      </c>
      <c r="W38" s="73" t="s">
        <v>199</v>
      </c>
      <c r="X38" s="72">
        <v>72.623999999999995</v>
      </c>
      <c r="Y38" s="77">
        <v>72.623999999999995</v>
      </c>
      <c r="Z38" s="77">
        <v>72.623999999999995</v>
      </c>
      <c r="AA38" s="73" t="s">
        <v>199</v>
      </c>
      <c r="AB38" s="73" t="s">
        <v>199</v>
      </c>
      <c r="AC38" s="73" t="s">
        <v>199</v>
      </c>
      <c r="AD38" s="72" t="s">
        <v>126</v>
      </c>
      <c r="AE38" s="78" t="s">
        <v>234</v>
      </c>
      <c r="AF38" s="77">
        <v>72.623999999999995</v>
      </c>
      <c r="AG38" s="77">
        <v>72.623999999999995</v>
      </c>
      <c r="AH38" s="107"/>
      <c r="AI38" s="109" t="s">
        <v>257</v>
      </c>
    </row>
    <row r="39" spans="1:35" x14ac:dyDescent="0.45">
      <c r="A39" s="72">
        <v>38</v>
      </c>
      <c r="B39" s="72" t="s">
        <v>32</v>
      </c>
      <c r="C39" s="72" t="s">
        <v>338</v>
      </c>
      <c r="D39" s="72">
        <v>20243185045</v>
      </c>
      <c r="E39" s="72" t="s">
        <v>382</v>
      </c>
      <c r="F39" s="72" t="s">
        <v>47</v>
      </c>
      <c r="G39" s="72" t="s">
        <v>220</v>
      </c>
      <c r="H39" s="72" t="s">
        <v>197</v>
      </c>
      <c r="I39" s="72" t="s">
        <v>198</v>
      </c>
      <c r="J39" s="72">
        <v>345</v>
      </c>
      <c r="K39" s="72">
        <v>85.14</v>
      </c>
      <c r="L39" s="77">
        <f>J39*0.2*0.8+K39*0.2</f>
        <v>72.228000000000009</v>
      </c>
      <c r="M39" s="77">
        <v>72.227999999999994</v>
      </c>
      <c r="N39" s="77">
        <v>72.227999999999994</v>
      </c>
      <c r="O39" s="73">
        <v>0</v>
      </c>
      <c r="P39" s="72">
        <v>0</v>
      </c>
      <c r="Q39" s="72">
        <v>0</v>
      </c>
      <c r="R39" s="72">
        <v>0</v>
      </c>
      <c r="S39" s="72">
        <v>0</v>
      </c>
      <c r="T39" s="72">
        <v>0</v>
      </c>
      <c r="U39" s="72">
        <v>0</v>
      </c>
      <c r="V39" s="72">
        <v>0</v>
      </c>
      <c r="W39" s="72">
        <v>0</v>
      </c>
      <c r="X39" s="77">
        <v>72.227999999999994</v>
      </c>
      <c r="Y39" s="77">
        <v>72.227999999999994</v>
      </c>
      <c r="Z39" s="77">
        <v>72.227999999999994</v>
      </c>
      <c r="AA39" s="72" t="s">
        <v>199</v>
      </c>
      <c r="AB39" s="72" t="s">
        <v>199</v>
      </c>
      <c r="AC39" s="72" t="s">
        <v>199</v>
      </c>
      <c r="AD39" s="72" t="s">
        <v>374</v>
      </c>
      <c r="AE39" s="78" t="s">
        <v>341</v>
      </c>
      <c r="AF39" s="107">
        <v>72.23</v>
      </c>
      <c r="AG39" s="108">
        <v>72.227999999999994</v>
      </c>
      <c r="AH39" s="109" t="s">
        <v>199</v>
      </c>
      <c r="AI39" s="107" t="s">
        <v>201</v>
      </c>
    </row>
    <row r="40" spans="1:35" x14ac:dyDescent="0.45">
      <c r="A40" s="72">
        <v>39</v>
      </c>
      <c r="B40" s="72" t="s">
        <v>32</v>
      </c>
      <c r="C40" s="72" t="s">
        <v>486</v>
      </c>
      <c r="D40" s="72">
        <v>20243185021</v>
      </c>
      <c r="E40" s="72" t="s">
        <v>498</v>
      </c>
      <c r="F40" s="72" t="s">
        <v>47</v>
      </c>
      <c r="G40" s="72" t="s">
        <v>220</v>
      </c>
      <c r="H40" s="72" t="s">
        <v>197</v>
      </c>
      <c r="I40" s="72" t="s">
        <v>198</v>
      </c>
      <c r="J40" s="72">
        <v>342</v>
      </c>
      <c r="K40" s="72">
        <v>87.3</v>
      </c>
      <c r="L40" s="72">
        <v>72.180000000000007</v>
      </c>
      <c r="M40" s="77">
        <v>72.180000000000007</v>
      </c>
      <c r="N40" s="77">
        <v>72.180000000000007</v>
      </c>
      <c r="O40" s="72">
        <v>0</v>
      </c>
      <c r="P40" s="72">
        <v>0</v>
      </c>
      <c r="Q40" s="72">
        <v>0</v>
      </c>
      <c r="R40" s="72">
        <v>0</v>
      </c>
      <c r="S40" s="72">
        <v>0</v>
      </c>
      <c r="T40" s="72">
        <v>0</v>
      </c>
      <c r="U40" s="72">
        <v>0</v>
      </c>
      <c r="V40" s="72">
        <v>0</v>
      </c>
      <c r="W40" s="72">
        <v>0</v>
      </c>
      <c r="X40" s="72">
        <v>72.180000000000007</v>
      </c>
      <c r="Y40" s="77">
        <v>72.180000000000007</v>
      </c>
      <c r="Z40" s="77">
        <v>72.180000000000007</v>
      </c>
      <c r="AA40" s="72" t="s">
        <v>199</v>
      </c>
      <c r="AB40" s="72" t="s">
        <v>199</v>
      </c>
      <c r="AC40" s="72" t="s">
        <v>199</v>
      </c>
      <c r="AD40" s="72" t="s">
        <v>157</v>
      </c>
      <c r="AE40" s="72" t="s">
        <v>489</v>
      </c>
      <c r="AF40" s="77">
        <v>72.180000000000007</v>
      </c>
      <c r="AG40" s="77">
        <v>72.180000000000007</v>
      </c>
      <c r="AH40" s="107"/>
      <c r="AI40" s="72" t="s">
        <v>399</v>
      </c>
    </row>
    <row r="41" spans="1:35" x14ac:dyDescent="0.45">
      <c r="A41" s="72">
        <v>40</v>
      </c>
      <c r="B41" s="72" t="s">
        <v>32</v>
      </c>
      <c r="C41" s="73" t="s">
        <v>254</v>
      </c>
      <c r="D41" s="72">
        <v>20243185103</v>
      </c>
      <c r="E41" s="72" t="s">
        <v>279</v>
      </c>
      <c r="F41" s="72" t="s">
        <v>36</v>
      </c>
      <c r="G41" s="72" t="s">
        <v>220</v>
      </c>
      <c r="H41" s="72" t="s">
        <v>197</v>
      </c>
      <c r="I41" s="72" t="s">
        <v>198</v>
      </c>
      <c r="J41" s="72">
        <v>335</v>
      </c>
      <c r="K41" s="78">
        <v>92.72</v>
      </c>
      <c r="L41" s="78">
        <v>72.14</v>
      </c>
      <c r="M41" s="79">
        <f>J41*0.2*0.8+K41*0.2</f>
        <v>72.144000000000005</v>
      </c>
      <c r="N41" s="77">
        <v>72.144000000000005</v>
      </c>
      <c r="O41" s="72" t="s">
        <v>199</v>
      </c>
      <c r="P41" s="72" t="s">
        <v>199</v>
      </c>
      <c r="Q41" s="73" t="s">
        <v>199</v>
      </c>
      <c r="R41" s="72" t="s">
        <v>199</v>
      </c>
      <c r="S41" s="72" t="s">
        <v>199</v>
      </c>
      <c r="T41" s="73" t="s">
        <v>199</v>
      </c>
      <c r="U41" s="72" t="s">
        <v>199</v>
      </c>
      <c r="V41" s="72" t="s">
        <v>199</v>
      </c>
      <c r="W41" s="73" t="s">
        <v>199</v>
      </c>
      <c r="X41" s="72">
        <v>72.14</v>
      </c>
      <c r="Y41" s="77">
        <v>72.144000000000005</v>
      </c>
      <c r="Z41" s="77">
        <v>72.144000000000005</v>
      </c>
      <c r="AA41" s="73" t="s">
        <v>199</v>
      </c>
      <c r="AB41" s="73" t="s">
        <v>199</v>
      </c>
      <c r="AC41" s="73" t="s">
        <v>199</v>
      </c>
      <c r="AD41" s="72" t="s">
        <v>280</v>
      </c>
      <c r="AE41" s="78" t="s">
        <v>234</v>
      </c>
      <c r="AF41" s="77">
        <v>72.144000000000005</v>
      </c>
      <c r="AG41" s="77">
        <v>72.144000000000005</v>
      </c>
      <c r="AH41" s="107"/>
      <c r="AI41" s="109" t="s">
        <v>257</v>
      </c>
    </row>
    <row r="42" spans="1:35" x14ac:dyDescent="0.45">
      <c r="A42" s="72">
        <v>41</v>
      </c>
      <c r="B42" s="72" t="s">
        <v>32</v>
      </c>
      <c r="C42" s="72" t="s">
        <v>338</v>
      </c>
      <c r="D42" s="72">
        <v>20243185074</v>
      </c>
      <c r="E42" s="72" t="s">
        <v>383</v>
      </c>
      <c r="F42" s="72" t="s">
        <v>36</v>
      </c>
      <c r="G42" s="72" t="s">
        <v>220</v>
      </c>
      <c r="H42" s="72" t="s">
        <v>197</v>
      </c>
      <c r="I42" s="72" t="s">
        <v>198</v>
      </c>
      <c r="J42" s="72">
        <v>347</v>
      </c>
      <c r="K42" s="72">
        <v>83.04</v>
      </c>
      <c r="L42" s="77">
        <f>J42*0.2*0.8+K42*0.2</f>
        <v>72.128000000000014</v>
      </c>
      <c r="M42" s="77">
        <v>72.128</v>
      </c>
      <c r="N42" s="77">
        <v>72.128</v>
      </c>
      <c r="O42" s="73">
        <v>0</v>
      </c>
      <c r="P42" s="72">
        <v>0</v>
      </c>
      <c r="Q42" s="72">
        <v>0</v>
      </c>
      <c r="R42" s="72">
        <v>0</v>
      </c>
      <c r="S42" s="72">
        <v>0</v>
      </c>
      <c r="T42" s="72">
        <v>0</v>
      </c>
      <c r="U42" s="72">
        <v>0</v>
      </c>
      <c r="V42" s="72">
        <v>0</v>
      </c>
      <c r="W42" s="72">
        <v>0</v>
      </c>
      <c r="X42" s="77">
        <v>72.128</v>
      </c>
      <c r="Y42" s="77">
        <v>72.128</v>
      </c>
      <c r="Z42" s="77">
        <v>72.128</v>
      </c>
      <c r="AA42" s="72" t="s">
        <v>199</v>
      </c>
      <c r="AB42" s="72" t="s">
        <v>199</v>
      </c>
      <c r="AC42" s="72" t="s">
        <v>199</v>
      </c>
      <c r="AD42" s="72" t="s">
        <v>384</v>
      </c>
      <c r="AE42" s="78" t="s">
        <v>341</v>
      </c>
      <c r="AF42" s="107">
        <v>72.13</v>
      </c>
      <c r="AG42" s="108">
        <v>72.128</v>
      </c>
      <c r="AH42" s="109" t="s">
        <v>199</v>
      </c>
      <c r="AI42" s="107" t="s">
        <v>201</v>
      </c>
    </row>
    <row r="43" spans="1:35" x14ac:dyDescent="0.45">
      <c r="A43" s="72">
        <v>42</v>
      </c>
      <c r="B43" s="72" t="s">
        <v>32</v>
      </c>
      <c r="C43" s="72" t="s">
        <v>535</v>
      </c>
      <c r="D43" s="72">
        <v>20243185006</v>
      </c>
      <c r="E43" s="72" t="s">
        <v>551</v>
      </c>
      <c r="F43" s="72" t="s">
        <v>36</v>
      </c>
      <c r="G43" s="72" t="s">
        <v>220</v>
      </c>
      <c r="H43" s="72" t="s">
        <v>197</v>
      </c>
      <c r="I43" s="72" t="s">
        <v>198</v>
      </c>
      <c r="J43" s="72">
        <v>338</v>
      </c>
      <c r="K43" s="72">
        <v>89.6</v>
      </c>
      <c r="L43" s="72">
        <v>72</v>
      </c>
      <c r="M43" s="77">
        <v>72</v>
      </c>
      <c r="N43" s="77">
        <v>72</v>
      </c>
      <c r="O43" s="72" t="s">
        <v>199</v>
      </c>
      <c r="P43" s="72" t="s">
        <v>199</v>
      </c>
      <c r="Q43" s="72" t="s">
        <v>199</v>
      </c>
      <c r="R43" s="72" t="s">
        <v>199</v>
      </c>
      <c r="S43" s="72" t="s">
        <v>199</v>
      </c>
      <c r="T43" s="72" t="s">
        <v>199</v>
      </c>
      <c r="U43" s="72" t="s">
        <v>199</v>
      </c>
      <c r="V43" s="72" t="s">
        <v>199</v>
      </c>
      <c r="W43" s="72" t="s">
        <v>199</v>
      </c>
      <c r="X43" s="72">
        <v>72</v>
      </c>
      <c r="Y43" s="77">
        <v>72</v>
      </c>
      <c r="Z43" s="77">
        <v>72</v>
      </c>
      <c r="AA43" s="72"/>
      <c r="AB43" s="72" t="s">
        <v>199</v>
      </c>
      <c r="AC43" s="72" t="s">
        <v>199</v>
      </c>
      <c r="AD43" s="72" t="s">
        <v>549</v>
      </c>
      <c r="AE43" s="72" t="s">
        <v>538</v>
      </c>
      <c r="AF43" s="77">
        <v>72</v>
      </c>
      <c r="AG43" s="77">
        <v>72</v>
      </c>
      <c r="AH43" s="107"/>
      <c r="AI43" s="72" t="s">
        <v>534</v>
      </c>
    </row>
    <row r="44" spans="1:35" x14ac:dyDescent="0.45">
      <c r="A44" s="72">
        <v>43</v>
      </c>
      <c r="B44" s="72" t="s">
        <v>32</v>
      </c>
      <c r="C44" s="73" t="s">
        <v>254</v>
      </c>
      <c r="D44" s="72">
        <v>20243185093</v>
      </c>
      <c r="E44" s="72" t="s">
        <v>293</v>
      </c>
      <c r="F44" s="72" t="s">
        <v>36</v>
      </c>
      <c r="G44" s="72" t="s">
        <v>220</v>
      </c>
      <c r="H44" s="72" t="s">
        <v>197</v>
      </c>
      <c r="I44" s="72" t="s">
        <v>198</v>
      </c>
      <c r="J44" s="72">
        <v>337</v>
      </c>
      <c r="K44" s="78">
        <v>80.2</v>
      </c>
      <c r="L44" s="78">
        <v>69.959999999999994</v>
      </c>
      <c r="M44" s="79">
        <f>J44*0.2*0.8+K44*0.2</f>
        <v>69.960000000000008</v>
      </c>
      <c r="N44" s="77">
        <v>69.959999999999994</v>
      </c>
      <c r="O44" s="72" t="s">
        <v>199</v>
      </c>
      <c r="P44" s="72" t="s">
        <v>199</v>
      </c>
      <c r="Q44" s="73" t="s">
        <v>199</v>
      </c>
      <c r="R44" s="72" t="s">
        <v>294</v>
      </c>
      <c r="S44" s="72" t="s">
        <v>294</v>
      </c>
      <c r="T44" s="72" t="s">
        <v>294</v>
      </c>
      <c r="U44" s="72"/>
      <c r="V44" s="72"/>
      <c r="W44" s="72" t="s">
        <v>199</v>
      </c>
      <c r="X44" s="72">
        <v>71.959999999999994</v>
      </c>
      <c r="Y44" s="72">
        <v>71.959999999999994</v>
      </c>
      <c r="Z44" s="72">
        <v>71.959999999999994</v>
      </c>
      <c r="AA44" s="73" t="s">
        <v>199</v>
      </c>
      <c r="AB44" s="73" t="s">
        <v>199</v>
      </c>
      <c r="AC44" s="73" t="s">
        <v>199</v>
      </c>
      <c r="AD44" s="72" t="s">
        <v>170</v>
      </c>
      <c r="AE44" s="78" t="s">
        <v>234</v>
      </c>
      <c r="AF44" s="72">
        <v>71.959999999999994</v>
      </c>
      <c r="AG44" s="72">
        <v>71.959999999999994</v>
      </c>
      <c r="AH44" s="107"/>
      <c r="AI44" s="109" t="s">
        <v>257</v>
      </c>
    </row>
    <row r="45" spans="1:35" x14ac:dyDescent="0.45">
      <c r="A45" s="72">
        <v>44</v>
      </c>
      <c r="B45" s="72" t="s">
        <v>32</v>
      </c>
      <c r="C45" s="73" t="s">
        <v>395</v>
      </c>
      <c r="D45" s="72">
        <v>20243185066</v>
      </c>
      <c r="E45" s="72" t="s">
        <v>430</v>
      </c>
      <c r="F45" s="72" t="s">
        <v>36</v>
      </c>
      <c r="G45" s="72" t="s">
        <v>220</v>
      </c>
      <c r="H45" s="72" t="s">
        <v>197</v>
      </c>
      <c r="I45" s="72" t="s">
        <v>198</v>
      </c>
      <c r="J45" s="72">
        <v>338</v>
      </c>
      <c r="K45" s="72">
        <v>89.4</v>
      </c>
      <c r="L45" s="72">
        <v>71.959999999999994</v>
      </c>
      <c r="M45" s="72">
        <v>71.959999999999994</v>
      </c>
      <c r="N45" s="72">
        <v>71.959999999999994</v>
      </c>
      <c r="O45" s="72"/>
      <c r="P45" s="72"/>
      <c r="Q45" s="72"/>
      <c r="R45" s="72"/>
      <c r="S45" s="72"/>
      <c r="T45" s="72"/>
      <c r="U45" s="72"/>
      <c r="V45" s="72"/>
      <c r="W45" s="72"/>
      <c r="X45" s="72">
        <v>71.959999999999994</v>
      </c>
      <c r="Y45" s="72">
        <v>71.959999999999994</v>
      </c>
      <c r="Z45" s="72">
        <v>71.959999999999994</v>
      </c>
      <c r="AA45" s="72"/>
      <c r="AB45" s="72"/>
      <c r="AC45" s="72"/>
      <c r="AD45" s="72" t="s">
        <v>398</v>
      </c>
      <c r="AE45" s="72" t="s">
        <v>399</v>
      </c>
      <c r="AF45" s="77">
        <v>71.959999999999994</v>
      </c>
      <c r="AG45" s="77">
        <v>71.959999999999994</v>
      </c>
      <c r="AH45" s="107"/>
      <c r="AI45" s="72" t="s">
        <v>400</v>
      </c>
    </row>
    <row r="46" spans="1:35" x14ac:dyDescent="0.45">
      <c r="A46" s="72">
        <v>45</v>
      </c>
      <c r="B46" s="72" t="s">
        <v>32</v>
      </c>
      <c r="C46" s="72" t="s">
        <v>486</v>
      </c>
      <c r="D46" s="72">
        <v>20243185041</v>
      </c>
      <c r="E46" s="72" t="s">
        <v>511</v>
      </c>
      <c r="F46" s="72" t="s">
        <v>47</v>
      </c>
      <c r="G46" s="72" t="s">
        <v>220</v>
      </c>
      <c r="H46" s="72" t="s">
        <v>197</v>
      </c>
      <c r="I46" s="72" t="s">
        <v>198</v>
      </c>
      <c r="J46" s="72">
        <v>338</v>
      </c>
      <c r="K46" s="72">
        <v>87.94</v>
      </c>
      <c r="L46" s="72">
        <v>71.668000000000006</v>
      </c>
      <c r="M46" s="77">
        <v>71.668000000000006</v>
      </c>
      <c r="N46" s="77">
        <v>71.668000000000006</v>
      </c>
      <c r="O46" s="72">
        <v>0</v>
      </c>
      <c r="P46" s="72">
        <v>0</v>
      </c>
      <c r="Q46" s="72">
        <v>0</v>
      </c>
      <c r="R46" s="72">
        <v>0</v>
      </c>
      <c r="S46" s="72">
        <v>0</v>
      </c>
      <c r="T46" s="72">
        <v>0</v>
      </c>
      <c r="U46" s="72">
        <v>0</v>
      </c>
      <c r="V46" s="72">
        <v>0</v>
      </c>
      <c r="W46" s="72">
        <v>0</v>
      </c>
      <c r="X46" s="72">
        <v>71.668000000000006</v>
      </c>
      <c r="Y46" s="77">
        <v>71.668000000000006</v>
      </c>
      <c r="Z46" s="77">
        <v>71.668000000000006</v>
      </c>
      <c r="AA46" s="73" t="s">
        <v>199</v>
      </c>
      <c r="AB46" s="73" t="s">
        <v>199</v>
      </c>
      <c r="AC46" s="73" t="s">
        <v>199</v>
      </c>
      <c r="AD46" s="72" t="s">
        <v>491</v>
      </c>
      <c r="AE46" s="72" t="s">
        <v>489</v>
      </c>
      <c r="AF46" s="77">
        <v>71.668000000000006</v>
      </c>
      <c r="AG46" s="77">
        <v>71.668000000000006</v>
      </c>
      <c r="AH46" s="107"/>
      <c r="AI46" s="72" t="s">
        <v>399</v>
      </c>
    </row>
    <row r="47" spans="1:35" x14ac:dyDescent="0.45">
      <c r="A47" s="72">
        <v>46</v>
      </c>
      <c r="B47" s="72" t="s">
        <v>32</v>
      </c>
      <c r="C47" s="73" t="s">
        <v>254</v>
      </c>
      <c r="D47" s="72">
        <v>20243185083</v>
      </c>
      <c r="E47" s="72" t="s">
        <v>281</v>
      </c>
      <c r="F47" s="72" t="s">
        <v>36</v>
      </c>
      <c r="G47" s="72" t="s">
        <v>220</v>
      </c>
      <c r="H47" s="72" t="s">
        <v>197</v>
      </c>
      <c r="I47" s="72" t="s">
        <v>198</v>
      </c>
      <c r="J47" s="72">
        <v>341</v>
      </c>
      <c r="K47" s="78">
        <v>85.34</v>
      </c>
      <c r="L47" s="78">
        <v>76.77</v>
      </c>
      <c r="M47" s="79">
        <f>J47*0.2*0.8+K47*0.2</f>
        <v>71.628</v>
      </c>
      <c r="N47" s="77">
        <v>71.628</v>
      </c>
      <c r="O47" s="72" t="s">
        <v>199</v>
      </c>
      <c r="P47" s="72" t="s">
        <v>199</v>
      </c>
      <c r="Q47" s="73" t="s">
        <v>199</v>
      </c>
      <c r="R47" s="72" t="s">
        <v>199</v>
      </c>
      <c r="S47" s="72" t="s">
        <v>199</v>
      </c>
      <c r="T47" s="73" t="s">
        <v>199</v>
      </c>
      <c r="U47" s="72" t="s">
        <v>199</v>
      </c>
      <c r="V47" s="72" t="s">
        <v>199</v>
      </c>
      <c r="W47" s="73" t="s">
        <v>199</v>
      </c>
      <c r="X47" s="72">
        <v>71.628</v>
      </c>
      <c r="Y47" s="77">
        <v>71.628</v>
      </c>
      <c r="Z47" s="77">
        <v>71.628</v>
      </c>
      <c r="AA47" s="73" t="s">
        <v>199</v>
      </c>
      <c r="AB47" s="73" t="s">
        <v>199</v>
      </c>
      <c r="AC47" s="73" t="s">
        <v>199</v>
      </c>
      <c r="AD47" s="72" t="s">
        <v>85</v>
      </c>
      <c r="AE47" s="78" t="s">
        <v>234</v>
      </c>
      <c r="AF47" s="77">
        <v>71.628</v>
      </c>
      <c r="AG47" s="77">
        <v>71.628</v>
      </c>
      <c r="AH47" s="107"/>
      <c r="AI47" s="109" t="s">
        <v>257</v>
      </c>
    </row>
    <row r="48" spans="1:35" x14ac:dyDescent="0.45">
      <c r="A48" s="72">
        <v>47</v>
      </c>
      <c r="B48" s="72" t="s">
        <v>32</v>
      </c>
      <c r="C48" s="73" t="s">
        <v>254</v>
      </c>
      <c r="D48" s="72">
        <v>20243185049</v>
      </c>
      <c r="E48" s="72" t="s">
        <v>285</v>
      </c>
      <c r="F48" s="72" t="s">
        <v>47</v>
      </c>
      <c r="G48" s="72" t="s">
        <v>220</v>
      </c>
      <c r="H48" s="72" t="s">
        <v>197</v>
      </c>
      <c r="I48" s="72" t="s">
        <v>198</v>
      </c>
      <c r="J48" s="72">
        <v>334</v>
      </c>
      <c r="K48" s="78">
        <v>90.84</v>
      </c>
      <c r="L48" s="78">
        <v>71.608000000000004</v>
      </c>
      <c r="M48" s="79">
        <f>J48*0.2*0.8+K48*0.2</f>
        <v>71.608000000000004</v>
      </c>
      <c r="N48" s="77">
        <v>71.608000000000004</v>
      </c>
      <c r="O48" s="72" t="s">
        <v>199</v>
      </c>
      <c r="P48" s="72" t="s">
        <v>199</v>
      </c>
      <c r="Q48" s="73" t="s">
        <v>199</v>
      </c>
      <c r="R48" s="72" t="s">
        <v>199</v>
      </c>
      <c r="S48" s="72" t="s">
        <v>199</v>
      </c>
      <c r="T48" s="73" t="s">
        <v>199</v>
      </c>
      <c r="U48" s="72" t="s">
        <v>199</v>
      </c>
      <c r="V48" s="72" t="s">
        <v>199</v>
      </c>
      <c r="W48" s="73" t="s">
        <v>199</v>
      </c>
      <c r="X48" s="72">
        <v>71.608000000000004</v>
      </c>
      <c r="Y48" s="77">
        <v>71.608000000000004</v>
      </c>
      <c r="Z48" s="77">
        <v>71.608000000000004</v>
      </c>
      <c r="AA48" s="73" t="s">
        <v>199</v>
      </c>
      <c r="AB48" s="73" t="s">
        <v>199</v>
      </c>
      <c r="AC48" s="73" t="s">
        <v>199</v>
      </c>
      <c r="AD48" s="72" t="s">
        <v>286</v>
      </c>
      <c r="AE48" s="78" t="s">
        <v>234</v>
      </c>
      <c r="AF48" s="77">
        <v>71.608000000000004</v>
      </c>
      <c r="AG48" s="77">
        <v>71.608000000000004</v>
      </c>
      <c r="AH48" s="107"/>
      <c r="AI48" s="109" t="s">
        <v>257</v>
      </c>
    </row>
    <row r="49" spans="1:35" x14ac:dyDescent="0.45">
      <c r="A49" s="72">
        <v>48</v>
      </c>
      <c r="B49" s="72" t="s">
        <v>32</v>
      </c>
      <c r="C49" s="72" t="s">
        <v>338</v>
      </c>
      <c r="D49" s="98">
        <v>20243185072</v>
      </c>
      <c r="E49" s="73" t="s">
        <v>375</v>
      </c>
      <c r="F49" s="73" t="s">
        <v>36</v>
      </c>
      <c r="G49" s="73" t="s">
        <v>220</v>
      </c>
      <c r="H49" s="73" t="s">
        <v>197</v>
      </c>
      <c r="I49" s="73" t="s">
        <v>198</v>
      </c>
      <c r="J49" s="73">
        <v>326</v>
      </c>
      <c r="K49" s="73">
        <v>86.82</v>
      </c>
      <c r="L49" s="77">
        <f>J49*0.2*0.8+K49*0.2</f>
        <v>69.524000000000001</v>
      </c>
      <c r="M49" s="77">
        <v>69.524000000000001</v>
      </c>
      <c r="N49" s="76">
        <v>69.524000000000001</v>
      </c>
      <c r="O49" s="73">
        <v>0</v>
      </c>
      <c r="P49" s="73">
        <v>0</v>
      </c>
      <c r="Q49" s="73">
        <v>0</v>
      </c>
      <c r="R49" s="73">
        <v>2</v>
      </c>
      <c r="S49" s="73">
        <v>2</v>
      </c>
      <c r="T49" s="73">
        <v>2</v>
      </c>
      <c r="U49" s="72">
        <v>0</v>
      </c>
      <c r="V49" s="72">
        <v>0</v>
      </c>
      <c r="W49" s="72">
        <v>0</v>
      </c>
      <c r="X49" s="76">
        <v>71.524000000000001</v>
      </c>
      <c r="Y49" s="76">
        <v>71.524000000000001</v>
      </c>
      <c r="Z49" s="76">
        <v>71.524000000000001</v>
      </c>
      <c r="AA49" s="72" t="s">
        <v>199</v>
      </c>
      <c r="AB49" s="72" t="s">
        <v>199</v>
      </c>
      <c r="AC49" s="72" t="s">
        <v>199</v>
      </c>
      <c r="AD49" s="73" t="s">
        <v>374</v>
      </c>
      <c r="AE49" s="78" t="s">
        <v>341</v>
      </c>
      <c r="AF49" s="107">
        <v>71.52</v>
      </c>
      <c r="AG49" s="108">
        <v>71.52</v>
      </c>
      <c r="AH49" s="109" t="s">
        <v>199</v>
      </c>
      <c r="AI49" s="107" t="s">
        <v>201</v>
      </c>
    </row>
    <row r="50" spans="1:35" x14ac:dyDescent="0.45">
      <c r="A50" s="72">
        <v>49</v>
      </c>
      <c r="B50" s="72" t="s">
        <v>32</v>
      </c>
      <c r="C50" s="73" t="s">
        <v>479</v>
      </c>
      <c r="D50" s="72">
        <v>20243185051</v>
      </c>
      <c r="E50" s="72" t="s">
        <v>659</v>
      </c>
      <c r="F50" s="72" t="s">
        <v>36</v>
      </c>
      <c r="G50" s="72" t="s">
        <v>220</v>
      </c>
      <c r="H50" s="72" t="s">
        <v>197</v>
      </c>
      <c r="I50" s="72" t="s">
        <v>198</v>
      </c>
      <c r="J50" s="72">
        <v>338</v>
      </c>
      <c r="K50" s="72">
        <v>86.72</v>
      </c>
      <c r="L50" s="72">
        <v>77.16</v>
      </c>
      <c r="M50" s="74">
        <f>(J50*0.8)*0.2+K50*0.2</f>
        <v>71.424000000000007</v>
      </c>
      <c r="N50" s="74">
        <f>(J50*0.8)*0.2+K50*0.2</f>
        <v>71.424000000000007</v>
      </c>
      <c r="O50" s="72" t="s">
        <v>199</v>
      </c>
      <c r="P50" s="72">
        <v>0</v>
      </c>
      <c r="Q50" s="72">
        <v>0</v>
      </c>
      <c r="R50" s="75" t="s">
        <v>199</v>
      </c>
      <c r="S50" s="72">
        <v>0</v>
      </c>
      <c r="T50" s="72">
        <v>0</v>
      </c>
      <c r="U50" s="72" t="s">
        <v>199</v>
      </c>
      <c r="V50" s="72">
        <v>0</v>
      </c>
      <c r="W50" s="72">
        <v>0</v>
      </c>
      <c r="X50" s="72" t="s">
        <v>199</v>
      </c>
      <c r="Y50" s="74">
        <v>71.42</v>
      </c>
      <c r="Z50" s="74">
        <v>71.239999999999995</v>
      </c>
      <c r="AA50" s="72" t="s">
        <v>199</v>
      </c>
      <c r="AB50" s="72" t="s">
        <v>466</v>
      </c>
      <c r="AC50" s="72" t="s">
        <v>466</v>
      </c>
      <c r="AD50" s="72" t="s">
        <v>608</v>
      </c>
      <c r="AE50" s="72" t="s">
        <v>202</v>
      </c>
      <c r="AF50" s="74">
        <v>71.42</v>
      </c>
      <c r="AG50" s="74">
        <v>71.239999999999995</v>
      </c>
      <c r="AH50" s="107"/>
      <c r="AI50" s="72" t="s">
        <v>234</v>
      </c>
    </row>
    <row r="51" spans="1:35" x14ac:dyDescent="0.45">
      <c r="A51" s="72">
        <v>50</v>
      </c>
      <c r="B51" s="72" t="s">
        <v>32</v>
      </c>
      <c r="C51" s="73" t="s">
        <v>254</v>
      </c>
      <c r="D51" s="72">
        <v>20243185053</v>
      </c>
      <c r="E51" s="72" t="s">
        <v>283</v>
      </c>
      <c r="F51" s="72" t="s">
        <v>36</v>
      </c>
      <c r="G51" s="72" t="s">
        <v>220</v>
      </c>
      <c r="H51" s="72" t="s">
        <v>197</v>
      </c>
      <c r="I51" s="72" t="s">
        <v>198</v>
      </c>
      <c r="J51" s="72">
        <v>341</v>
      </c>
      <c r="K51" s="78">
        <v>83.6</v>
      </c>
      <c r="L51" s="78">
        <v>75.900000000000006</v>
      </c>
      <c r="M51" s="79">
        <f>J51*0.2*0.8+K51*0.2</f>
        <v>71.28</v>
      </c>
      <c r="N51" s="77">
        <v>71.28</v>
      </c>
      <c r="O51" s="72" t="s">
        <v>199</v>
      </c>
      <c r="P51" s="72" t="s">
        <v>199</v>
      </c>
      <c r="Q51" s="73" t="s">
        <v>199</v>
      </c>
      <c r="R51" s="72" t="s">
        <v>199</v>
      </c>
      <c r="S51" s="72" t="s">
        <v>199</v>
      </c>
      <c r="T51" s="73" t="s">
        <v>199</v>
      </c>
      <c r="U51" s="72" t="s">
        <v>199</v>
      </c>
      <c r="V51" s="72" t="s">
        <v>199</v>
      </c>
      <c r="W51" s="73" t="s">
        <v>199</v>
      </c>
      <c r="X51" s="72">
        <v>75.900000000000006</v>
      </c>
      <c r="Y51" s="77">
        <v>71.28</v>
      </c>
      <c r="Z51" s="77">
        <v>71.28</v>
      </c>
      <c r="AA51" s="73" t="s">
        <v>199</v>
      </c>
      <c r="AB51" s="73" t="s">
        <v>199</v>
      </c>
      <c r="AC51" s="73" t="s">
        <v>199</v>
      </c>
      <c r="AD51" s="72" t="s">
        <v>262</v>
      </c>
      <c r="AE51" s="78" t="s">
        <v>234</v>
      </c>
      <c r="AF51" s="77">
        <v>71.28</v>
      </c>
      <c r="AG51" s="77">
        <v>71.28</v>
      </c>
      <c r="AH51" s="107"/>
      <c r="AI51" s="109" t="s">
        <v>257</v>
      </c>
    </row>
    <row r="52" spans="1:35" x14ac:dyDescent="0.45">
      <c r="A52" s="72">
        <v>51</v>
      </c>
      <c r="B52" s="72" t="s">
        <v>32</v>
      </c>
      <c r="C52" s="73" t="s">
        <v>479</v>
      </c>
      <c r="D52" s="72">
        <v>20241385026</v>
      </c>
      <c r="E52" s="72" t="s">
        <v>656</v>
      </c>
      <c r="F52" s="72" t="s">
        <v>36</v>
      </c>
      <c r="G52" s="72" t="s">
        <v>220</v>
      </c>
      <c r="H52" s="72" t="s">
        <v>197</v>
      </c>
      <c r="I52" s="72" t="s">
        <v>198</v>
      </c>
      <c r="J52" s="72">
        <v>339</v>
      </c>
      <c r="K52" s="72">
        <v>84.98</v>
      </c>
      <c r="L52" s="72">
        <v>76.39</v>
      </c>
      <c r="M52" s="74">
        <f>(J52*0.8)*0.2+K52*0.2</f>
        <v>71.236000000000004</v>
      </c>
      <c r="N52" s="74">
        <f>(J52*0.8)*0.2+K52*0.2</f>
        <v>71.236000000000004</v>
      </c>
      <c r="O52" s="72">
        <v>0</v>
      </c>
      <c r="P52" s="72">
        <v>0</v>
      </c>
      <c r="Q52" s="72">
        <v>0</v>
      </c>
      <c r="R52" s="75">
        <v>0</v>
      </c>
      <c r="S52" s="72">
        <v>0</v>
      </c>
      <c r="T52" s="72">
        <v>0</v>
      </c>
      <c r="U52" s="72">
        <v>0</v>
      </c>
      <c r="V52" s="72">
        <v>0</v>
      </c>
      <c r="W52" s="72">
        <v>0</v>
      </c>
      <c r="X52" s="72">
        <v>76.39</v>
      </c>
      <c r="Y52" s="74">
        <v>71.239999999999995</v>
      </c>
      <c r="Z52" s="74">
        <v>71.239999999999995</v>
      </c>
      <c r="AA52" s="72"/>
      <c r="AB52" s="72" t="s">
        <v>466</v>
      </c>
      <c r="AC52" s="72" t="s">
        <v>466</v>
      </c>
      <c r="AD52" s="72" t="s">
        <v>648</v>
      </c>
      <c r="AE52" s="72" t="s">
        <v>202</v>
      </c>
      <c r="AF52" s="74">
        <v>71.239999999999995</v>
      </c>
      <c r="AG52" s="74">
        <v>71.239999999999995</v>
      </c>
      <c r="AH52" s="107"/>
      <c r="AI52" s="72" t="s">
        <v>234</v>
      </c>
    </row>
    <row r="53" spans="1:35" x14ac:dyDescent="0.45">
      <c r="A53" s="63">
        <v>52</v>
      </c>
      <c r="B53" s="63" t="s">
        <v>32</v>
      </c>
      <c r="C53" s="63" t="s">
        <v>605</v>
      </c>
      <c r="D53" s="63">
        <v>20243185044</v>
      </c>
      <c r="E53" s="63" t="s">
        <v>606</v>
      </c>
      <c r="F53" s="63" t="s">
        <v>47</v>
      </c>
      <c r="G53" s="63" t="s">
        <v>220</v>
      </c>
      <c r="H53" s="63" t="s">
        <v>197</v>
      </c>
      <c r="I53" s="63" t="s">
        <v>198</v>
      </c>
      <c r="J53" s="63">
        <v>337</v>
      </c>
      <c r="K53" s="63">
        <v>86.52</v>
      </c>
      <c r="L53" s="63">
        <v>76.959999999999994</v>
      </c>
      <c r="M53" s="85">
        <v>71.224000000000004</v>
      </c>
      <c r="N53" s="85">
        <v>71.224000000000004</v>
      </c>
      <c r="O53" s="63"/>
      <c r="P53" s="63"/>
      <c r="Q53" s="63"/>
      <c r="R53" s="63"/>
      <c r="S53" s="63"/>
      <c r="T53" s="63"/>
      <c r="U53" s="63"/>
      <c r="V53" s="63"/>
      <c r="W53" s="63"/>
      <c r="X53" s="85">
        <v>71.224000000000004</v>
      </c>
      <c r="Y53" s="85">
        <v>71.224000000000004</v>
      </c>
      <c r="Z53" s="85">
        <v>71.224000000000004</v>
      </c>
      <c r="AA53" s="63"/>
      <c r="AB53" s="63"/>
      <c r="AC53" s="63"/>
      <c r="AD53" s="63" t="s">
        <v>475</v>
      </c>
      <c r="AE53" s="65" t="s">
        <v>400</v>
      </c>
      <c r="AF53" s="85">
        <v>71.224000000000004</v>
      </c>
      <c r="AG53" s="85">
        <v>71.224000000000004</v>
      </c>
      <c r="AH53" s="65"/>
      <c r="AI53" s="65" t="s">
        <v>587</v>
      </c>
    </row>
    <row r="54" spans="1:35" x14ac:dyDescent="0.45">
      <c r="A54" s="63">
        <v>53</v>
      </c>
      <c r="B54" s="63" t="s">
        <v>32</v>
      </c>
      <c r="C54" s="63" t="s">
        <v>585</v>
      </c>
      <c r="D54" s="63">
        <v>20243185028</v>
      </c>
      <c r="E54" s="63" t="s">
        <v>613</v>
      </c>
      <c r="F54" s="63" t="s">
        <v>36</v>
      </c>
      <c r="G54" s="63" t="s">
        <v>220</v>
      </c>
      <c r="H54" s="63" t="s">
        <v>197</v>
      </c>
      <c r="I54" s="63" t="s">
        <v>198</v>
      </c>
      <c r="J54" s="63">
        <v>340</v>
      </c>
      <c r="K54" s="63">
        <v>82.96</v>
      </c>
      <c r="L54" s="63">
        <v>70.992000000000004</v>
      </c>
      <c r="M54" s="85">
        <v>70.992000000000004</v>
      </c>
      <c r="N54" s="85">
        <v>70.992000000000004</v>
      </c>
      <c r="O54" s="63"/>
      <c r="P54" s="63"/>
      <c r="Q54" s="63"/>
      <c r="R54" s="63"/>
      <c r="S54" s="63"/>
      <c r="T54" s="63"/>
      <c r="U54" s="63"/>
      <c r="V54" s="63"/>
      <c r="W54" s="63"/>
      <c r="X54" s="85">
        <v>70.992000000000004</v>
      </c>
      <c r="Y54" s="85">
        <v>70.992000000000004</v>
      </c>
      <c r="Z54" s="85">
        <v>70.992000000000004</v>
      </c>
      <c r="AA54" s="63"/>
      <c r="AB54" s="63"/>
      <c r="AC54" s="63"/>
      <c r="AD54" s="86" t="s">
        <v>343</v>
      </c>
      <c r="AE54" s="65" t="s">
        <v>400</v>
      </c>
      <c r="AF54" s="85">
        <v>70.992000000000004</v>
      </c>
      <c r="AG54" s="85">
        <v>70.992000000000004</v>
      </c>
      <c r="AH54" s="65"/>
      <c r="AI54" s="65" t="s">
        <v>587</v>
      </c>
    </row>
    <row r="55" spans="1:35" x14ac:dyDescent="0.45">
      <c r="A55" s="63">
        <v>54</v>
      </c>
      <c r="B55" s="63" t="s">
        <v>32</v>
      </c>
      <c r="C55" s="63" t="s">
        <v>338</v>
      </c>
      <c r="D55" s="63">
        <v>20243185078</v>
      </c>
      <c r="E55" s="63" t="s">
        <v>377</v>
      </c>
      <c r="F55" s="63" t="s">
        <v>47</v>
      </c>
      <c r="G55" s="63" t="s">
        <v>220</v>
      </c>
      <c r="H55" s="63" t="s">
        <v>197</v>
      </c>
      <c r="I55" s="63" t="s">
        <v>198</v>
      </c>
      <c r="J55" s="63">
        <v>337</v>
      </c>
      <c r="K55" s="63">
        <v>84.54</v>
      </c>
      <c r="L55" s="85">
        <f>J55*0.2*0.8+K55*0.2</f>
        <v>70.828000000000003</v>
      </c>
      <c r="M55" s="85">
        <v>70.828000000000003</v>
      </c>
      <c r="N55" s="85">
        <v>70.828000000000003</v>
      </c>
      <c r="O55" s="86">
        <v>0</v>
      </c>
      <c r="P55" s="63">
        <v>0</v>
      </c>
      <c r="Q55" s="63">
        <v>0</v>
      </c>
      <c r="R55" s="63">
        <v>0</v>
      </c>
      <c r="S55" s="63">
        <v>0</v>
      </c>
      <c r="T55" s="63">
        <v>0</v>
      </c>
      <c r="U55" s="63">
        <v>0</v>
      </c>
      <c r="V55" s="63">
        <v>0</v>
      </c>
      <c r="W55" s="63">
        <v>0</v>
      </c>
      <c r="X55" s="85">
        <v>70.828000000000003</v>
      </c>
      <c r="Y55" s="85">
        <v>70.828000000000003</v>
      </c>
      <c r="Z55" s="85">
        <v>70.828000000000003</v>
      </c>
      <c r="AA55" s="63" t="s">
        <v>199</v>
      </c>
      <c r="AB55" s="63" t="s">
        <v>199</v>
      </c>
      <c r="AC55" s="63" t="s">
        <v>199</v>
      </c>
      <c r="AD55" s="63" t="s">
        <v>372</v>
      </c>
      <c r="AE55" s="62" t="s">
        <v>341</v>
      </c>
      <c r="AF55" s="65">
        <v>70.83</v>
      </c>
      <c r="AG55" s="110">
        <v>70.828000000000003</v>
      </c>
      <c r="AH55" s="111" t="s">
        <v>199</v>
      </c>
      <c r="AI55" s="65" t="s">
        <v>201</v>
      </c>
    </row>
    <row r="56" spans="1:35" x14ac:dyDescent="0.45">
      <c r="A56" s="63">
        <v>55</v>
      </c>
      <c r="B56" s="63" t="s">
        <v>32</v>
      </c>
      <c r="C56" s="63" t="s">
        <v>338</v>
      </c>
      <c r="D56" s="63">
        <v>20243185040</v>
      </c>
      <c r="E56" s="63" t="s">
        <v>365</v>
      </c>
      <c r="F56" s="63" t="s">
        <v>36</v>
      </c>
      <c r="G56" s="63" t="s">
        <v>220</v>
      </c>
      <c r="H56" s="63" t="s">
        <v>197</v>
      </c>
      <c r="I56" s="63" t="s">
        <v>198</v>
      </c>
      <c r="J56" s="63">
        <v>336</v>
      </c>
      <c r="K56" s="63">
        <v>85.14</v>
      </c>
      <c r="L56" s="85">
        <f>J56*0.2*0.8+K56*0.2</f>
        <v>70.788000000000011</v>
      </c>
      <c r="M56" s="85">
        <v>70.787999999999997</v>
      </c>
      <c r="N56" s="85">
        <v>70.787999999999997</v>
      </c>
      <c r="O56" s="86">
        <v>0</v>
      </c>
      <c r="P56" s="63">
        <v>0</v>
      </c>
      <c r="Q56" s="63">
        <v>0</v>
      </c>
      <c r="R56" s="63">
        <v>0</v>
      </c>
      <c r="S56" s="63">
        <v>0</v>
      </c>
      <c r="T56" s="63">
        <v>0</v>
      </c>
      <c r="U56" s="63">
        <v>0</v>
      </c>
      <c r="V56" s="63">
        <v>0</v>
      </c>
      <c r="W56" s="63">
        <v>0</v>
      </c>
      <c r="X56" s="85">
        <v>70.787999999999997</v>
      </c>
      <c r="Y56" s="85">
        <v>70.787999999999997</v>
      </c>
      <c r="Z56" s="85">
        <v>70.787999999999997</v>
      </c>
      <c r="AA56" s="63" t="s">
        <v>199</v>
      </c>
      <c r="AB56" s="63" t="s">
        <v>199</v>
      </c>
      <c r="AC56" s="63" t="s">
        <v>199</v>
      </c>
      <c r="AD56" s="63" t="s">
        <v>340</v>
      </c>
      <c r="AE56" s="62" t="s">
        <v>341</v>
      </c>
      <c r="AF56" s="65">
        <v>70.790000000000006</v>
      </c>
      <c r="AG56" s="110">
        <v>70.787999999999997</v>
      </c>
      <c r="AH56" s="111" t="s">
        <v>199</v>
      </c>
      <c r="AI56" s="65" t="s">
        <v>201</v>
      </c>
    </row>
    <row r="57" spans="1:35" s="23" customFormat="1" x14ac:dyDescent="0.45">
      <c r="A57" s="63">
        <v>56</v>
      </c>
      <c r="B57" s="63" t="s">
        <v>32</v>
      </c>
      <c r="C57" s="63" t="s">
        <v>218</v>
      </c>
      <c r="D57" s="63">
        <v>20243185101</v>
      </c>
      <c r="E57" s="63" t="s">
        <v>223</v>
      </c>
      <c r="F57" s="63" t="s">
        <v>47</v>
      </c>
      <c r="G57" s="63" t="s">
        <v>220</v>
      </c>
      <c r="H57" s="63" t="s">
        <v>197</v>
      </c>
      <c r="I57" s="63" t="s">
        <v>198</v>
      </c>
      <c r="J57" s="63">
        <v>335</v>
      </c>
      <c r="K57" s="63">
        <v>85.62</v>
      </c>
      <c r="L57" s="63">
        <v>76.13</v>
      </c>
      <c r="M57" s="63">
        <v>70.650000000000006</v>
      </c>
      <c r="N57" s="85">
        <v>70.650000000000006</v>
      </c>
      <c r="O57" s="63" t="s">
        <v>199</v>
      </c>
      <c r="P57" s="63" t="s">
        <v>199</v>
      </c>
      <c r="Q57" s="86" t="s">
        <v>199</v>
      </c>
      <c r="R57" s="63" t="s">
        <v>199</v>
      </c>
      <c r="S57" s="63" t="s">
        <v>199</v>
      </c>
      <c r="T57" s="86" t="s">
        <v>199</v>
      </c>
      <c r="U57" s="63" t="s">
        <v>199</v>
      </c>
      <c r="V57" s="63" t="s">
        <v>199</v>
      </c>
      <c r="W57" s="86" t="s">
        <v>199</v>
      </c>
      <c r="X57" s="63">
        <v>76.13</v>
      </c>
      <c r="Y57" s="63">
        <v>70.650000000000006</v>
      </c>
      <c r="Z57" s="85">
        <v>70.650000000000006</v>
      </c>
      <c r="AA57" s="86" t="s">
        <v>199</v>
      </c>
      <c r="AB57" s="86" t="s">
        <v>199</v>
      </c>
      <c r="AC57" s="86" t="s">
        <v>199</v>
      </c>
      <c r="AD57" s="63" t="s">
        <v>200</v>
      </c>
      <c r="AE57" s="63" t="s">
        <v>201</v>
      </c>
      <c r="AF57" s="90">
        <v>70.650000000000006</v>
      </c>
      <c r="AG57" s="90">
        <v>70.650000000000006</v>
      </c>
      <c r="AH57" s="86" t="s">
        <v>199</v>
      </c>
      <c r="AI57" s="65" t="s">
        <v>202</v>
      </c>
    </row>
    <row r="58" spans="1:35" x14ac:dyDescent="0.45">
      <c r="A58" s="63">
        <v>57</v>
      </c>
      <c r="B58" s="63" t="s">
        <v>32</v>
      </c>
      <c r="C58" s="86" t="s">
        <v>395</v>
      </c>
      <c r="D58" s="63">
        <v>20243185065</v>
      </c>
      <c r="E58" s="63" t="s">
        <v>423</v>
      </c>
      <c r="F58" s="63" t="s">
        <v>36</v>
      </c>
      <c r="G58" s="63" t="s">
        <v>220</v>
      </c>
      <c r="H58" s="63" t="s">
        <v>197</v>
      </c>
      <c r="I58" s="63" t="s">
        <v>198</v>
      </c>
      <c r="J58" s="63">
        <v>330</v>
      </c>
      <c r="K58" s="63">
        <v>89.14</v>
      </c>
      <c r="L58" s="63">
        <v>70.682000000000002</v>
      </c>
      <c r="M58" s="63">
        <v>70.628</v>
      </c>
      <c r="N58" s="63">
        <v>70.628</v>
      </c>
      <c r="O58" s="86"/>
      <c r="P58" s="63"/>
      <c r="Q58" s="63"/>
      <c r="R58" s="86"/>
      <c r="S58" s="63"/>
      <c r="T58" s="63"/>
      <c r="U58" s="86"/>
      <c r="V58" s="63"/>
      <c r="W58" s="63"/>
      <c r="X58" s="62">
        <v>70.682000000000002</v>
      </c>
      <c r="Y58" s="62">
        <v>70.682000000000002</v>
      </c>
      <c r="Z58" s="62">
        <v>70.682000000000002</v>
      </c>
      <c r="AA58" s="63"/>
      <c r="AB58" s="63"/>
      <c r="AC58" s="63"/>
      <c r="AD58" s="63" t="s">
        <v>424</v>
      </c>
      <c r="AE58" s="63" t="s">
        <v>399</v>
      </c>
      <c r="AF58" s="85">
        <v>70.628</v>
      </c>
      <c r="AG58" s="85">
        <v>70.628</v>
      </c>
      <c r="AH58" s="65" t="s">
        <v>445</v>
      </c>
      <c r="AI58" s="63" t="s">
        <v>400</v>
      </c>
    </row>
    <row r="59" spans="1:35" x14ac:dyDescent="0.45">
      <c r="A59" s="63">
        <v>58</v>
      </c>
      <c r="B59" s="63" t="s">
        <v>32</v>
      </c>
      <c r="C59" s="63" t="s">
        <v>535</v>
      </c>
      <c r="D59" s="63">
        <v>20243185029</v>
      </c>
      <c r="E59" s="63" t="s">
        <v>552</v>
      </c>
      <c r="F59" s="63" t="s">
        <v>36</v>
      </c>
      <c r="G59" s="63" t="s">
        <v>220</v>
      </c>
      <c r="H59" s="63" t="s">
        <v>197</v>
      </c>
      <c r="I59" s="63" t="s">
        <v>198</v>
      </c>
      <c r="J59" s="63">
        <v>341</v>
      </c>
      <c r="K59" s="63">
        <v>80.22</v>
      </c>
      <c r="L59" s="63">
        <v>70.603999999999999</v>
      </c>
      <c r="M59" s="85">
        <v>70.603999999999999</v>
      </c>
      <c r="N59" s="85">
        <v>70.603999999999999</v>
      </c>
      <c r="O59" s="63" t="s">
        <v>199</v>
      </c>
      <c r="P59" s="63" t="s">
        <v>199</v>
      </c>
      <c r="Q59" s="63" t="s">
        <v>199</v>
      </c>
      <c r="R59" s="63" t="s">
        <v>199</v>
      </c>
      <c r="S59" s="63" t="s">
        <v>199</v>
      </c>
      <c r="T59" s="63" t="s">
        <v>199</v>
      </c>
      <c r="U59" s="63" t="s">
        <v>199</v>
      </c>
      <c r="V59" s="63" t="s">
        <v>199</v>
      </c>
      <c r="W59" s="63" t="s">
        <v>199</v>
      </c>
      <c r="X59" s="63">
        <v>70.603999999999999</v>
      </c>
      <c r="Y59" s="85">
        <v>70.603999999999999</v>
      </c>
      <c r="Z59" s="85">
        <v>70.603999999999999</v>
      </c>
      <c r="AA59" s="63"/>
      <c r="AB59" s="63" t="s">
        <v>199</v>
      </c>
      <c r="AC59" s="63" t="s">
        <v>199</v>
      </c>
      <c r="AD59" s="63" t="s">
        <v>544</v>
      </c>
      <c r="AE59" s="63" t="s">
        <v>538</v>
      </c>
      <c r="AF59" s="85">
        <v>70.603999999999999</v>
      </c>
      <c r="AG59" s="85">
        <v>70.603999999999999</v>
      </c>
      <c r="AH59" s="65"/>
      <c r="AI59" s="63" t="s">
        <v>534</v>
      </c>
    </row>
    <row r="60" spans="1:35" x14ac:dyDescent="0.45">
      <c r="A60" s="63">
        <v>59</v>
      </c>
      <c r="B60" s="63" t="s">
        <v>32</v>
      </c>
      <c r="C60" s="86" t="s">
        <v>395</v>
      </c>
      <c r="D60" s="63">
        <v>20243185003</v>
      </c>
      <c r="E60" s="63" t="s">
        <v>437</v>
      </c>
      <c r="F60" s="63" t="s">
        <v>36</v>
      </c>
      <c r="G60" s="63" t="s">
        <v>220</v>
      </c>
      <c r="H60" s="63" t="s">
        <v>197</v>
      </c>
      <c r="I60" s="63" t="s">
        <v>198</v>
      </c>
      <c r="J60" s="63">
        <v>327</v>
      </c>
      <c r="K60" s="63">
        <v>83.2</v>
      </c>
      <c r="L60" s="63">
        <v>68.959999999999994</v>
      </c>
      <c r="M60" s="63">
        <v>68.959999999999994</v>
      </c>
      <c r="N60" s="63">
        <v>68.959999999999994</v>
      </c>
      <c r="O60" s="63"/>
      <c r="P60" s="63"/>
      <c r="Q60" s="63"/>
      <c r="R60" s="86" t="s">
        <v>438</v>
      </c>
      <c r="S60" s="63"/>
      <c r="T60" s="63"/>
      <c r="U60" s="63"/>
      <c r="V60" s="63"/>
      <c r="W60" s="63"/>
      <c r="X60" s="63">
        <v>70.459999999999994</v>
      </c>
      <c r="Y60" s="63">
        <v>70.459999999999994</v>
      </c>
      <c r="Z60" s="63">
        <v>70.459999999999994</v>
      </c>
      <c r="AA60" s="63"/>
      <c r="AB60" s="63"/>
      <c r="AC60" s="63"/>
      <c r="AD60" s="63" t="s">
        <v>426</v>
      </c>
      <c r="AE60" s="63" t="s">
        <v>399</v>
      </c>
      <c r="AF60" s="85">
        <v>70.459999999999994</v>
      </c>
      <c r="AG60" s="85">
        <v>70.459999999999994</v>
      </c>
      <c r="AH60" s="65"/>
      <c r="AI60" s="63" t="s">
        <v>400</v>
      </c>
    </row>
    <row r="61" spans="1:35" x14ac:dyDescent="0.45">
      <c r="A61" s="63">
        <v>60</v>
      </c>
      <c r="B61" s="63" t="s">
        <v>32</v>
      </c>
      <c r="C61" s="86" t="s">
        <v>395</v>
      </c>
      <c r="D61" s="63">
        <v>20243185056</v>
      </c>
      <c r="E61" s="63" t="s">
        <v>439</v>
      </c>
      <c r="F61" s="63" t="s">
        <v>36</v>
      </c>
      <c r="G61" s="63" t="s">
        <v>220</v>
      </c>
      <c r="H61" s="63" t="s">
        <v>197</v>
      </c>
      <c r="I61" s="63" t="s">
        <v>198</v>
      </c>
      <c r="J61" s="63">
        <v>326</v>
      </c>
      <c r="K61" s="63">
        <v>90.8</v>
      </c>
      <c r="L61" s="63">
        <f>J61*0.2*0.8+K61*0.2</f>
        <v>70.320000000000007</v>
      </c>
      <c r="M61" s="63">
        <v>70.319999999999993</v>
      </c>
      <c r="N61" s="63">
        <v>70.319999999999993</v>
      </c>
      <c r="O61" s="63"/>
      <c r="P61" s="63"/>
      <c r="Q61" s="63"/>
      <c r="R61" s="63" t="s">
        <v>440</v>
      </c>
      <c r="S61" s="63"/>
      <c r="T61" s="63"/>
      <c r="U61" s="63"/>
      <c r="V61" s="63"/>
      <c r="W61" s="63"/>
      <c r="X61" s="63">
        <v>78.819999999999993</v>
      </c>
      <c r="Y61" s="63">
        <v>70.319999999999993</v>
      </c>
      <c r="Z61" s="63">
        <v>70.319999999999993</v>
      </c>
      <c r="AA61" s="63"/>
      <c r="AB61" s="63" t="s">
        <v>441</v>
      </c>
      <c r="AC61" s="63" t="s">
        <v>441</v>
      </c>
      <c r="AD61" s="63" t="s">
        <v>419</v>
      </c>
      <c r="AE61" s="63" t="s">
        <v>399</v>
      </c>
      <c r="AF61" s="85">
        <v>70.319999999999993</v>
      </c>
      <c r="AG61" s="85">
        <v>70.319999999999993</v>
      </c>
      <c r="AH61" s="63" t="s">
        <v>441</v>
      </c>
      <c r="AI61" s="63" t="s">
        <v>400</v>
      </c>
    </row>
    <row r="62" spans="1:35" x14ac:dyDescent="0.45">
      <c r="A62" s="63">
        <v>61</v>
      </c>
      <c r="B62" s="63" t="s">
        <v>32</v>
      </c>
      <c r="C62" s="63" t="s">
        <v>486</v>
      </c>
      <c r="D62" s="63">
        <v>20243185002</v>
      </c>
      <c r="E62" s="63" t="s">
        <v>504</v>
      </c>
      <c r="F62" s="63" t="s">
        <v>36</v>
      </c>
      <c r="G62" s="63" t="s">
        <v>220</v>
      </c>
      <c r="H62" s="63" t="s">
        <v>197</v>
      </c>
      <c r="I62" s="63" t="s">
        <v>198</v>
      </c>
      <c r="J62" s="63">
        <v>331</v>
      </c>
      <c r="K62" s="63">
        <v>86.62</v>
      </c>
      <c r="L62" s="63">
        <v>76.41</v>
      </c>
      <c r="M62" s="85">
        <v>70.284000000000006</v>
      </c>
      <c r="N62" s="85">
        <v>70.284000000000006</v>
      </c>
      <c r="O62" s="63">
        <v>0</v>
      </c>
      <c r="P62" s="63">
        <v>0</v>
      </c>
      <c r="Q62" s="63">
        <v>0</v>
      </c>
      <c r="R62" s="63">
        <v>0</v>
      </c>
      <c r="S62" s="63">
        <v>0</v>
      </c>
      <c r="T62" s="63">
        <v>0</v>
      </c>
      <c r="U62" s="63">
        <v>0</v>
      </c>
      <c r="V62" s="63">
        <v>0</v>
      </c>
      <c r="W62" s="63">
        <v>0</v>
      </c>
      <c r="X62" s="63">
        <v>76.41</v>
      </c>
      <c r="Y62" s="85">
        <v>70.284000000000006</v>
      </c>
      <c r="Z62" s="85">
        <v>70.284000000000006</v>
      </c>
      <c r="AA62" s="86" t="s">
        <v>199</v>
      </c>
      <c r="AB62" s="86" t="s">
        <v>199</v>
      </c>
      <c r="AC62" s="86" t="s">
        <v>199</v>
      </c>
      <c r="AD62" s="63" t="s">
        <v>491</v>
      </c>
      <c r="AE62" s="63" t="s">
        <v>489</v>
      </c>
      <c r="AF62" s="85">
        <v>70.284000000000006</v>
      </c>
      <c r="AG62" s="85">
        <v>70.284000000000006</v>
      </c>
      <c r="AH62" s="65"/>
      <c r="AI62" s="63" t="s">
        <v>399</v>
      </c>
    </row>
    <row r="63" spans="1:35" x14ac:dyDescent="0.45">
      <c r="A63" s="63">
        <v>62</v>
      </c>
      <c r="B63" s="63" t="s">
        <v>32</v>
      </c>
      <c r="C63" s="63" t="s">
        <v>218</v>
      </c>
      <c r="D63" s="63">
        <v>20243185008</v>
      </c>
      <c r="E63" s="63" t="s">
        <v>224</v>
      </c>
      <c r="F63" s="63" t="s">
        <v>36</v>
      </c>
      <c r="G63" s="63" t="s">
        <v>220</v>
      </c>
      <c r="H63" s="63" t="s">
        <v>197</v>
      </c>
      <c r="I63" s="63" t="s">
        <v>198</v>
      </c>
      <c r="J63" s="63">
        <v>334</v>
      </c>
      <c r="K63" s="63">
        <v>83.3</v>
      </c>
      <c r="L63" s="63">
        <v>70.099999999999994</v>
      </c>
      <c r="M63" s="63">
        <v>70.099999999999994</v>
      </c>
      <c r="N63" s="85">
        <f>J63*0.2*0.8+K63*0.2</f>
        <v>70.099999999999994</v>
      </c>
      <c r="O63" s="63" t="s">
        <v>199</v>
      </c>
      <c r="P63" s="63" t="s">
        <v>199</v>
      </c>
      <c r="Q63" s="86" t="s">
        <v>199</v>
      </c>
      <c r="R63" s="63" t="s">
        <v>199</v>
      </c>
      <c r="S63" s="63" t="s">
        <v>199</v>
      </c>
      <c r="T63" s="86" t="s">
        <v>199</v>
      </c>
      <c r="U63" s="63" t="s">
        <v>199</v>
      </c>
      <c r="V63" s="63" t="s">
        <v>199</v>
      </c>
      <c r="W63" s="86" t="s">
        <v>199</v>
      </c>
      <c r="X63" s="63">
        <v>70.099999999999994</v>
      </c>
      <c r="Y63" s="63">
        <v>70.099999999999994</v>
      </c>
      <c r="Z63" s="85">
        <v>70.099999999999994</v>
      </c>
      <c r="AA63" s="86" t="s">
        <v>199</v>
      </c>
      <c r="AB63" s="86" t="s">
        <v>199</v>
      </c>
      <c r="AC63" s="86" t="s">
        <v>199</v>
      </c>
      <c r="AD63" s="63" t="s">
        <v>209</v>
      </c>
      <c r="AE63" s="63" t="s">
        <v>201</v>
      </c>
      <c r="AF63" s="90">
        <v>70.099999999999994</v>
      </c>
      <c r="AG63" s="90">
        <v>70.099999999999994</v>
      </c>
      <c r="AH63" s="86" t="s">
        <v>199</v>
      </c>
      <c r="AI63" s="65" t="s">
        <v>202</v>
      </c>
    </row>
    <row r="64" spans="1:35" x14ac:dyDescent="0.45">
      <c r="A64" s="63">
        <v>63</v>
      </c>
      <c r="B64" s="63" t="s">
        <v>32</v>
      </c>
      <c r="C64" s="86" t="s">
        <v>254</v>
      </c>
      <c r="D64" s="63">
        <v>20243185073</v>
      </c>
      <c r="E64" s="63" t="s">
        <v>278</v>
      </c>
      <c r="F64" s="63" t="s">
        <v>36</v>
      </c>
      <c r="G64" s="63" t="s">
        <v>220</v>
      </c>
      <c r="H64" s="63" t="s">
        <v>197</v>
      </c>
      <c r="I64" s="63" t="s">
        <v>198</v>
      </c>
      <c r="J64" s="63">
        <v>332</v>
      </c>
      <c r="K64" s="63">
        <v>84.64</v>
      </c>
      <c r="L64" s="63">
        <v>70.048000000000002</v>
      </c>
      <c r="M64" s="85">
        <f>J64*0.2*0.8+K64*0.2</f>
        <v>70.048000000000002</v>
      </c>
      <c r="N64" s="85">
        <v>70.048000000000002</v>
      </c>
      <c r="O64" s="63" t="s">
        <v>199</v>
      </c>
      <c r="P64" s="63" t="s">
        <v>199</v>
      </c>
      <c r="Q64" s="86" t="s">
        <v>199</v>
      </c>
      <c r="R64" s="63" t="s">
        <v>199</v>
      </c>
      <c r="S64" s="63" t="s">
        <v>199</v>
      </c>
      <c r="T64" s="86" t="s">
        <v>199</v>
      </c>
      <c r="U64" s="63" t="s">
        <v>199</v>
      </c>
      <c r="V64" s="63" t="s">
        <v>199</v>
      </c>
      <c r="W64" s="86" t="s">
        <v>199</v>
      </c>
      <c r="X64" s="63">
        <v>70.048000000000002</v>
      </c>
      <c r="Y64" s="85">
        <v>70.048000000000002</v>
      </c>
      <c r="Z64" s="85">
        <v>70.048000000000002</v>
      </c>
      <c r="AA64" s="86" t="s">
        <v>199</v>
      </c>
      <c r="AB64" s="86" t="s">
        <v>199</v>
      </c>
      <c r="AC64" s="86" t="s">
        <v>199</v>
      </c>
      <c r="AD64" s="63" t="s">
        <v>53</v>
      </c>
      <c r="AE64" s="62" t="s">
        <v>234</v>
      </c>
      <c r="AF64" s="85">
        <v>70.048000000000002</v>
      </c>
      <c r="AG64" s="85">
        <v>70.048000000000002</v>
      </c>
      <c r="AH64" s="65"/>
      <c r="AI64" s="111" t="s">
        <v>257</v>
      </c>
    </row>
    <row r="65" spans="1:35" x14ac:dyDescent="0.45">
      <c r="A65" s="63">
        <v>64</v>
      </c>
      <c r="B65" s="63" t="s">
        <v>32</v>
      </c>
      <c r="C65" s="86" t="s">
        <v>395</v>
      </c>
      <c r="D65" s="63">
        <v>20243185087</v>
      </c>
      <c r="E65" s="63" t="s">
        <v>425</v>
      </c>
      <c r="F65" s="63" t="s">
        <v>47</v>
      </c>
      <c r="G65" s="63" t="s">
        <v>220</v>
      </c>
      <c r="H65" s="63" t="s">
        <v>197</v>
      </c>
      <c r="I65" s="63" t="s">
        <v>198</v>
      </c>
      <c r="J65" s="63">
        <v>326</v>
      </c>
      <c r="K65" s="63">
        <v>89.24</v>
      </c>
      <c r="L65" s="63">
        <v>70.007999999999996</v>
      </c>
      <c r="M65" s="63">
        <v>70.007999999999996</v>
      </c>
      <c r="N65" s="63">
        <v>70.007999999999996</v>
      </c>
      <c r="O65" s="86"/>
      <c r="P65" s="63"/>
      <c r="Q65" s="63"/>
      <c r="R65" s="86"/>
      <c r="S65" s="63"/>
      <c r="T65" s="63"/>
      <c r="U65" s="86"/>
      <c r="V65" s="63"/>
      <c r="W65" s="63"/>
      <c r="X65" s="62">
        <v>70.007999999999996</v>
      </c>
      <c r="Y65" s="62">
        <v>70.007999999999996</v>
      </c>
      <c r="Z65" s="62">
        <v>70.007999999999996</v>
      </c>
      <c r="AA65" s="63"/>
      <c r="AB65" s="63"/>
      <c r="AC65" s="63"/>
      <c r="AD65" s="63" t="s">
        <v>426</v>
      </c>
      <c r="AE65" s="63" t="s">
        <v>399</v>
      </c>
      <c r="AF65" s="85">
        <v>70.007999999999996</v>
      </c>
      <c r="AG65" s="85">
        <v>70.007999999999996</v>
      </c>
      <c r="AH65" s="65"/>
      <c r="AI65" s="63" t="s">
        <v>400</v>
      </c>
    </row>
    <row r="66" spans="1:35" x14ac:dyDescent="0.45">
      <c r="A66" s="63">
        <v>65</v>
      </c>
      <c r="B66" s="63" t="s">
        <v>32</v>
      </c>
      <c r="C66" s="86" t="s">
        <v>254</v>
      </c>
      <c r="D66" s="63">
        <v>20243185094</v>
      </c>
      <c r="E66" s="63" t="s">
        <v>282</v>
      </c>
      <c r="F66" s="63" t="s">
        <v>47</v>
      </c>
      <c r="G66" s="63" t="s">
        <v>220</v>
      </c>
      <c r="H66" s="63" t="s">
        <v>197</v>
      </c>
      <c r="I66" s="63" t="s">
        <v>198</v>
      </c>
      <c r="J66" s="63">
        <v>334</v>
      </c>
      <c r="K66" s="62">
        <v>82.42</v>
      </c>
      <c r="L66" s="62">
        <v>69.924000000000007</v>
      </c>
      <c r="M66" s="68">
        <f>J66*0.2*0.8+K66*0.2</f>
        <v>69.924000000000007</v>
      </c>
      <c r="N66" s="85">
        <v>69.924000000000007</v>
      </c>
      <c r="O66" s="63" t="s">
        <v>199</v>
      </c>
      <c r="P66" s="63" t="s">
        <v>199</v>
      </c>
      <c r="Q66" s="86" t="s">
        <v>199</v>
      </c>
      <c r="R66" s="63" t="s">
        <v>199</v>
      </c>
      <c r="S66" s="63" t="s">
        <v>199</v>
      </c>
      <c r="T66" s="86" t="s">
        <v>199</v>
      </c>
      <c r="U66" s="63" t="s">
        <v>199</v>
      </c>
      <c r="V66" s="63" t="s">
        <v>199</v>
      </c>
      <c r="W66" s="86" t="s">
        <v>199</v>
      </c>
      <c r="X66" s="63">
        <v>69.924000000000007</v>
      </c>
      <c r="Y66" s="85">
        <v>69.924000000000007</v>
      </c>
      <c r="Z66" s="85">
        <v>69.924000000000007</v>
      </c>
      <c r="AA66" s="86" t="s">
        <v>199</v>
      </c>
      <c r="AB66" s="86" t="s">
        <v>199</v>
      </c>
      <c r="AC66" s="86" t="s">
        <v>199</v>
      </c>
      <c r="AD66" s="63" t="s">
        <v>266</v>
      </c>
      <c r="AE66" s="62" t="s">
        <v>234</v>
      </c>
      <c r="AF66" s="85">
        <v>69.924000000000007</v>
      </c>
      <c r="AG66" s="85">
        <v>69.924000000000007</v>
      </c>
      <c r="AH66" s="65"/>
      <c r="AI66" s="111" t="s">
        <v>257</v>
      </c>
    </row>
    <row r="67" spans="1:35" x14ac:dyDescent="0.45">
      <c r="A67" s="63">
        <v>66</v>
      </c>
      <c r="B67" s="63" t="s">
        <v>32</v>
      </c>
      <c r="C67" s="63" t="s">
        <v>338</v>
      </c>
      <c r="D67" s="63">
        <v>20243185039</v>
      </c>
      <c r="E67" s="63" t="s">
        <v>368</v>
      </c>
      <c r="F67" s="63" t="s">
        <v>36</v>
      </c>
      <c r="G67" s="63" t="s">
        <v>220</v>
      </c>
      <c r="H67" s="63" t="s">
        <v>197</v>
      </c>
      <c r="I67" s="63" t="s">
        <v>198</v>
      </c>
      <c r="J67" s="63">
        <v>323</v>
      </c>
      <c r="K67" s="63">
        <v>85.82</v>
      </c>
      <c r="L67" s="85">
        <f>J67*0.2*0.8+K67*0.2</f>
        <v>68.844000000000008</v>
      </c>
      <c r="M67" s="85">
        <v>68.843999999999994</v>
      </c>
      <c r="N67" s="85">
        <v>68.843999999999994</v>
      </c>
      <c r="O67" s="86">
        <v>0</v>
      </c>
      <c r="P67" s="63">
        <v>0</v>
      </c>
      <c r="Q67" s="63">
        <v>0</v>
      </c>
      <c r="R67" s="63">
        <v>1</v>
      </c>
      <c r="S67" s="63">
        <v>1</v>
      </c>
      <c r="T67" s="63">
        <v>1</v>
      </c>
      <c r="U67" s="63">
        <v>0</v>
      </c>
      <c r="V67" s="63">
        <v>0</v>
      </c>
      <c r="W67" s="63">
        <v>0</v>
      </c>
      <c r="X67" s="85">
        <v>69.843999999999994</v>
      </c>
      <c r="Y67" s="85">
        <v>69.843999999999994</v>
      </c>
      <c r="Z67" s="85">
        <v>69.843999999999994</v>
      </c>
      <c r="AA67" s="63" t="s">
        <v>199</v>
      </c>
      <c r="AB67" s="63" t="s">
        <v>199</v>
      </c>
      <c r="AC67" s="63" t="s">
        <v>199</v>
      </c>
      <c r="AD67" s="63" t="s">
        <v>369</v>
      </c>
      <c r="AE67" s="62" t="s">
        <v>341</v>
      </c>
      <c r="AF67" s="65">
        <v>69.84</v>
      </c>
      <c r="AG67" s="110">
        <v>69.84</v>
      </c>
      <c r="AH67" s="111" t="s">
        <v>199</v>
      </c>
      <c r="AI67" s="65" t="s">
        <v>201</v>
      </c>
    </row>
    <row r="68" spans="1:35" x14ac:dyDescent="0.45">
      <c r="A68" s="63">
        <v>67</v>
      </c>
      <c r="B68" s="63" t="s">
        <v>32</v>
      </c>
      <c r="C68" s="63" t="s">
        <v>535</v>
      </c>
      <c r="D68" s="63">
        <v>20243185037</v>
      </c>
      <c r="E68" s="63" t="s">
        <v>569</v>
      </c>
      <c r="F68" s="63" t="s">
        <v>47</v>
      </c>
      <c r="G68" s="63" t="s">
        <v>220</v>
      </c>
      <c r="H68" s="63" t="s">
        <v>197</v>
      </c>
      <c r="I68" s="63" t="s">
        <v>198</v>
      </c>
      <c r="J68" s="63">
        <v>331</v>
      </c>
      <c r="K68" s="63">
        <v>83.3</v>
      </c>
      <c r="L68" s="63">
        <v>69.62</v>
      </c>
      <c r="M68" s="85">
        <v>69.73</v>
      </c>
      <c r="N68" s="85">
        <v>69.73</v>
      </c>
      <c r="O68" s="63" t="s">
        <v>199</v>
      </c>
      <c r="P68" s="63" t="s">
        <v>199</v>
      </c>
      <c r="Q68" s="63" t="s">
        <v>199</v>
      </c>
      <c r="R68" s="63" t="s">
        <v>199</v>
      </c>
      <c r="S68" s="63" t="s">
        <v>199</v>
      </c>
      <c r="T68" s="63" t="s">
        <v>199</v>
      </c>
      <c r="U68" s="63" t="s">
        <v>199</v>
      </c>
      <c r="V68" s="63" t="s">
        <v>199</v>
      </c>
      <c r="W68" s="63" t="s">
        <v>199</v>
      </c>
      <c r="X68" s="63">
        <v>69.62</v>
      </c>
      <c r="Y68" s="85">
        <v>69.73</v>
      </c>
      <c r="Z68" s="85">
        <v>69.73</v>
      </c>
      <c r="AA68" s="63"/>
      <c r="AB68" s="63" t="s">
        <v>199</v>
      </c>
      <c r="AC68" s="63" t="s">
        <v>199</v>
      </c>
      <c r="AD68" s="63" t="s">
        <v>557</v>
      </c>
      <c r="AE68" s="63" t="s">
        <v>538</v>
      </c>
      <c r="AF68" s="85">
        <v>69.73</v>
      </c>
      <c r="AG68" s="85">
        <v>69.73</v>
      </c>
      <c r="AH68" s="65"/>
      <c r="AI68" s="63" t="s">
        <v>534</v>
      </c>
    </row>
    <row r="69" spans="1:35" s="23" customFormat="1" x14ac:dyDescent="0.45">
      <c r="A69" s="63">
        <v>68</v>
      </c>
      <c r="B69" s="63" t="s">
        <v>32</v>
      </c>
      <c r="C69" s="86" t="s">
        <v>479</v>
      </c>
      <c r="D69" s="63">
        <v>20243185096</v>
      </c>
      <c r="E69" s="63" t="s">
        <v>661</v>
      </c>
      <c r="F69" s="63" t="s">
        <v>47</v>
      </c>
      <c r="G69" s="63" t="s">
        <v>220</v>
      </c>
      <c r="H69" s="63" t="s">
        <v>197</v>
      </c>
      <c r="I69" s="63" t="s">
        <v>198</v>
      </c>
      <c r="J69" s="63">
        <v>328</v>
      </c>
      <c r="K69" s="63">
        <v>85.28</v>
      </c>
      <c r="L69" s="63">
        <v>69.536000000000001</v>
      </c>
      <c r="M69" s="90">
        <f>(J69*0.8)*0.2+K69*0.2</f>
        <v>69.536000000000016</v>
      </c>
      <c r="N69" s="90">
        <f>(J69*0.8)*0.2+K69*0.2</f>
        <v>69.536000000000016</v>
      </c>
      <c r="O69" s="63">
        <v>0</v>
      </c>
      <c r="P69" s="63">
        <v>0</v>
      </c>
      <c r="Q69" s="63">
        <v>0</v>
      </c>
      <c r="R69" s="91">
        <v>0</v>
      </c>
      <c r="S69" s="63">
        <v>0</v>
      </c>
      <c r="T69" s="63">
        <v>0</v>
      </c>
      <c r="U69" s="63">
        <v>0</v>
      </c>
      <c r="V69" s="63">
        <v>0</v>
      </c>
      <c r="W69" s="63">
        <v>0</v>
      </c>
      <c r="X69" s="63">
        <v>69.536000000000001</v>
      </c>
      <c r="Y69" s="90">
        <v>69.540000000000006</v>
      </c>
      <c r="Z69" s="90">
        <v>69.540000000000006</v>
      </c>
      <c r="AA69" s="63"/>
      <c r="AB69" s="63"/>
      <c r="AC69" s="63"/>
      <c r="AD69" s="63" t="s">
        <v>471</v>
      </c>
      <c r="AE69" s="63" t="s">
        <v>202</v>
      </c>
      <c r="AF69" s="90">
        <v>69.540000000000006</v>
      </c>
      <c r="AG69" s="90">
        <v>69.540000000000006</v>
      </c>
      <c r="AH69" s="65"/>
      <c r="AI69" s="63" t="s">
        <v>234</v>
      </c>
    </row>
    <row r="70" spans="1:35" s="23" customFormat="1" x14ac:dyDescent="0.45">
      <c r="A70" s="63">
        <v>69</v>
      </c>
      <c r="B70" s="63" t="s">
        <v>32</v>
      </c>
      <c r="C70" s="86" t="s">
        <v>254</v>
      </c>
      <c r="D70" s="63">
        <v>20243185017</v>
      </c>
      <c r="E70" s="63" t="s">
        <v>292</v>
      </c>
      <c r="F70" s="63" t="s">
        <v>36</v>
      </c>
      <c r="G70" s="63" t="s">
        <v>220</v>
      </c>
      <c r="H70" s="63" t="s">
        <v>197</v>
      </c>
      <c r="I70" s="63" t="s">
        <v>198</v>
      </c>
      <c r="J70" s="63">
        <v>333</v>
      </c>
      <c r="K70" s="62">
        <v>81.239999999999995</v>
      </c>
      <c r="L70" s="62">
        <v>73.92</v>
      </c>
      <c r="M70" s="68">
        <f>J70*0.2*0.8+K70*0.2</f>
        <v>69.528000000000006</v>
      </c>
      <c r="N70" s="85">
        <v>69.528000000000006</v>
      </c>
      <c r="O70" s="63" t="s">
        <v>199</v>
      </c>
      <c r="P70" s="63" t="s">
        <v>199</v>
      </c>
      <c r="Q70" s="86" t="s">
        <v>199</v>
      </c>
      <c r="R70" s="63" t="s">
        <v>199</v>
      </c>
      <c r="S70" s="63" t="s">
        <v>199</v>
      </c>
      <c r="T70" s="86" t="s">
        <v>199</v>
      </c>
      <c r="U70" s="63" t="s">
        <v>199</v>
      </c>
      <c r="V70" s="63" t="s">
        <v>199</v>
      </c>
      <c r="W70" s="86" t="s">
        <v>199</v>
      </c>
      <c r="X70" s="63">
        <v>69.528000000000006</v>
      </c>
      <c r="Y70" s="85">
        <v>69.528000000000006</v>
      </c>
      <c r="Z70" s="85">
        <v>69.528000000000006</v>
      </c>
      <c r="AA70" s="86" t="s">
        <v>199</v>
      </c>
      <c r="AB70" s="86" t="s">
        <v>199</v>
      </c>
      <c r="AC70" s="86" t="s">
        <v>199</v>
      </c>
      <c r="AD70" s="63" t="s">
        <v>264</v>
      </c>
      <c r="AE70" s="62" t="s">
        <v>234</v>
      </c>
      <c r="AF70" s="85">
        <v>69.528000000000006</v>
      </c>
      <c r="AG70" s="85">
        <v>69.528000000000006</v>
      </c>
      <c r="AH70" s="65"/>
      <c r="AI70" s="111" t="s">
        <v>257</v>
      </c>
    </row>
    <row r="71" spans="1:35" s="23" customFormat="1" x14ac:dyDescent="0.45">
      <c r="A71" s="63">
        <v>70</v>
      </c>
      <c r="B71" s="63" t="s">
        <v>32</v>
      </c>
      <c r="C71" s="63" t="s">
        <v>486</v>
      </c>
      <c r="D71" s="63">
        <v>20243185061</v>
      </c>
      <c r="E71" s="63" t="s">
        <v>500</v>
      </c>
      <c r="F71" s="63" t="s">
        <v>36</v>
      </c>
      <c r="G71" s="63" t="s">
        <v>220</v>
      </c>
      <c r="H71" s="63" t="s">
        <v>197</v>
      </c>
      <c r="I71" s="63" t="s">
        <v>198</v>
      </c>
      <c r="J71" s="63">
        <v>326</v>
      </c>
      <c r="K71" s="63">
        <v>85.98</v>
      </c>
      <c r="L71" s="63">
        <v>75.59</v>
      </c>
      <c r="M71" s="85">
        <v>69.355999999999995</v>
      </c>
      <c r="N71" s="85">
        <v>69.355999999999995</v>
      </c>
      <c r="O71" s="63">
        <v>0</v>
      </c>
      <c r="P71" s="63">
        <v>0</v>
      </c>
      <c r="Q71" s="63">
        <v>0</v>
      </c>
      <c r="R71" s="63">
        <v>0</v>
      </c>
      <c r="S71" s="63">
        <v>0</v>
      </c>
      <c r="T71" s="63">
        <v>0</v>
      </c>
      <c r="U71" s="63">
        <v>0</v>
      </c>
      <c r="V71" s="63">
        <v>0</v>
      </c>
      <c r="W71" s="63">
        <v>0</v>
      </c>
      <c r="X71" s="63">
        <v>75.59</v>
      </c>
      <c r="Y71" s="85">
        <v>69.355999999999995</v>
      </c>
      <c r="Z71" s="85">
        <v>69.355999999999995</v>
      </c>
      <c r="AA71" s="63" t="s">
        <v>199</v>
      </c>
      <c r="AB71" s="63" t="s">
        <v>199</v>
      </c>
      <c r="AC71" s="63" t="s">
        <v>199</v>
      </c>
      <c r="AD71" s="63" t="s">
        <v>423</v>
      </c>
      <c r="AE71" s="63" t="s">
        <v>489</v>
      </c>
      <c r="AF71" s="85">
        <v>69.355999999999995</v>
      </c>
      <c r="AG71" s="85">
        <v>69.355999999999995</v>
      </c>
      <c r="AH71" s="65"/>
      <c r="AI71" s="63" t="s">
        <v>399</v>
      </c>
    </row>
    <row r="72" spans="1:35" s="23" customFormat="1" x14ac:dyDescent="0.45">
      <c r="A72" s="63">
        <v>71</v>
      </c>
      <c r="B72" s="63" t="s">
        <v>32</v>
      </c>
      <c r="C72" s="63" t="s">
        <v>486</v>
      </c>
      <c r="D72" s="63">
        <v>20243185034</v>
      </c>
      <c r="E72" s="63" t="s">
        <v>505</v>
      </c>
      <c r="F72" s="63" t="s">
        <v>47</v>
      </c>
      <c r="G72" s="63" t="s">
        <v>220</v>
      </c>
      <c r="H72" s="63" t="s">
        <v>197</v>
      </c>
      <c r="I72" s="63" t="s">
        <v>198</v>
      </c>
      <c r="J72" s="63">
        <v>318</v>
      </c>
      <c r="K72" s="63">
        <v>91.64</v>
      </c>
      <c r="L72" s="63">
        <v>69.207999999999998</v>
      </c>
      <c r="M72" s="85">
        <v>69.207999999999998</v>
      </c>
      <c r="N72" s="85">
        <v>69.207999999999998</v>
      </c>
      <c r="O72" s="63">
        <v>0</v>
      </c>
      <c r="P72" s="63">
        <v>0</v>
      </c>
      <c r="Q72" s="63">
        <v>0</v>
      </c>
      <c r="R72" s="63">
        <v>0</v>
      </c>
      <c r="S72" s="63">
        <v>0</v>
      </c>
      <c r="T72" s="63">
        <v>0</v>
      </c>
      <c r="U72" s="63" t="s">
        <v>506</v>
      </c>
      <c r="V72" s="63">
        <v>0</v>
      </c>
      <c r="W72" s="63">
        <v>0</v>
      </c>
      <c r="X72" s="63">
        <v>73.207999999999998</v>
      </c>
      <c r="Y72" s="85">
        <v>69.207999999999998</v>
      </c>
      <c r="Z72" s="85">
        <v>69.207999999999998</v>
      </c>
      <c r="AA72" s="63" t="s">
        <v>199</v>
      </c>
      <c r="AB72" s="86" t="s">
        <v>507</v>
      </c>
      <c r="AC72" s="86" t="s">
        <v>507</v>
      </c>
      <c r="AD72" s="63" t="s">
        <v>491</v>
      </c>
      <c r="AE72" s="63" t="s">
        <v>489</v>
      </c>
      <c r="AF72" s="85">
        <v>69.207999999999998</v>
      </c>
      <c r="AG72" s="85">
        <v>69.207999999999998</v>
      </c>
      <c r="AH72" s="86" t="s">
        <v>507</v>
      </c>
      <c r="AI72" s="63" t="s">
        <v>399</v>
      </c>
    </row>
    <row r="73" spans="1:35" s="23" customFormat="1" x14ac:dyDescent="0.45">
      <c r="A73" s="63">
        <v>72</v>
      </c>
      <c r="B73" s="63" t="s">
        <v>32</v>
      </c>
      <c r="C73" s="86" t="s">
        <v>479</v>
      </c>
      <c r="D73" s="63">
        <v>20243185104</v>
      </c>
      <c r="E73" s="63" t="s">
        <v>662</v>
      </c>
      <c r="F73" s="63" t="s">
        <v>47</v>
      </c>
      <c r="G73" s="63" t="s">
        <v>220</v>
      </c>
      <c r="H73" s="63" t="s">
        <v>197</v>
      </c>
      <c r="I73" s="63" t="s">
        <v>198</v>
      </c>
      <c r="J73" s="63">
        <v>328</v>
      </c>
      <c r="K73" s="63">
        <v>82.86</v>
      </c>
      <c r="L73" s="63">
        <v>69.052000000000007</v>
      </c>
      <c r="M73" s="90">
        <f>(J73*0.8)*0.2+K73*0.2</f>
        <v>69.052000000000007</v>
      </c>
      <c r="N73" s="90">
        <f>(J73*0.8)*0.2+K73*0.2</f>
        <v>69.052000000000007</v>
      </c>
      <c r="O73" s="63">
        <v>0</v>
      </c>
      <c r="P73" s="63">
        <v>0</v>
      </c>
      <c r="Q73" s="63">
        <v>0</v>
      </c>
      <c r="R73" s="91">
        <v>0</v>
      </c>
      <c r="S73" s="63">
        <v>0</v>
      </c>
      <c r="T73" s="63">
        <v>0</v>
      </c>
      <c r="U73" s="63">
        <v>0</v>
      </c>
      <c r="V73" s="63">
        <v>0</v>
      </c>
      <c r="W73" s="63">
        <v>0</v>
      </c>
      <c r="X73" s="63">
        <v>69.052000000000007</v>
      </c>
      <c r="Y73" s="90">
        <v>69.05</v>
      </c>
      <c r="Z73" s="90">
        <v>69.05</v>
      </c>
      <c r="AA73" s="63" t="s">
        <v>199</v>
      </c>
      <c r="AB73" s="63"/>
      <c r="AC73" s="63"/>
      <c r="AD73" s="63" t="s">
        <v>608</v>
      </c>
      <c r="AE73" s="63" t="s">
        <v>202</v>
      </c>
      <c r="AF73" s="90">
        <v>69.05</v>
      </c>
      <c r="AG73" s="90">
        <v>69.05</v>
      </c>
      <c r="AH73" s="65"/>
      <c r="AI73" s="63" t="s">
        <v>234</v>
      </c>
    </row>
    <row r="74" spans="1:35" s="23" customFormat="1" x14ac:dyDescent="0.45">
      <c r="A74" s="63">
        <v>73</v>
      </c>
      <c r="B74" s="63" t="s">
        <v>32</v>
      </c>
      <c r="C74" s="86" t="s">
        <v>254</v>
      </c>
      <c r="D74" s="63">
        <v>20243185027</v>
      </c>
      <c r="E74" s="63" t="s">
        <v>291</v>
      </c>
      <c r="F74" s="63" t="s">
        <v>36</v>
      </c>
      <c r="G74" s="63" t="s">
        <v>220</v>
      </c>
      <c r="H74" s="63" t="s">
        <v>197</v>
      </c>
      <c r="I74" s="63" t="s">
        <v>198</v>
      </c>
      <c r="J74" s="63">
        <v>330</v>
      </c>
      <c r="K74" s="62">
        <v>80.06</v>
      </c>
      <c r="L74" s="62">
        <v>68.811999999999998</v>
      </c>
      <c r="M74" s="68">
        <f>J74*0.2*0.8+K74*0.2</f>
        <v>68.812000000000012</v>
      </c>
      <c r="N74" s="85">
        <v>68.811999999999998</v>
      </c>
      <c r="O74" s="63" t="s">
        <v>199</v>
      </c>
      <c r="P74" s="63" t="s">
        <v>199</v>
      </c>
      <c r="Q74" s="86" t="s">
        <v>199</v>
      </c>
      <c r="R74" s="63" t="s">
        <v>199</v>
      </c>
      <c r="S74" s="63" t="s">
        <v>199</v>
      </c>
      <c r="T74" s="86" t="s">
        <v>199</v>
      </c>
      <c r="U74" s="63" t="s">
        <v>199</v>
      </c>
      <c r="V74" s="63" t="s">
        <v>199</v>
      </c>
      <c r="W74" s="86" t="s">
        <v>199</v>
      </c>
      <c r="X74" s="63">
        <v>68.811999999999998</v>
      </c>
      <c r="Y74" s="85">
        <v>68.811999999999998</v>
      </c>
      <c r="Z74" s="85">
        <v>68.811999999999998</v>
      </c>
      <c r="AA74" s="86" t="s">
        <v>199</v>
      </c>
      <c r="AB74" s="86" t="s">
        <v>199</v>
      </c>
      <c r="AC74" s="86" t="s">
        <v>199</v>
      </c>
      <c r="AD74" s="63" t="s">
        <v>126</v>
      </c>
      <c r="AE74" s="62" t="s">
        <v>234</v>
      </c>
      <c r="AF74" s="85">
        <v>68.811999999999998</v>
      </c>
      <c r="AG74" s="85">
        <v>68.811999999999998</v>
      </c>
      <c r="AH74" s="65"/>
      <c r="AI74" s="111" t="s">
        <v>257</v>
      </c>
    </row>
    <row r="75" spans="1:35" s="23" customFormat="1" x14ac:dyDescent="0.45">
      <c r="A75" s="63">
        <v>74</v>
      </c>
      <c r="B75" s="63" t="s">
        <v>32</v>
      </c>
      <c r="C75" s="63" t="s">
        <v>486</v>
      </c>
      <c r="D75" s="63">
        <v>20243185075</v>
      </c>
      <c r="E75" s="63" t="s">
        <v>497</v>
      </c>
      <c r="F75" s="63" t="s">
        <v>36</v>
      </c>
      <c r="G75" s="63" t="s">
        <v>220</v>
      </c>
      <c r="H75" s="63" t="s">
        <v>197</v>
      </c>
      <c r="I75" s="63" t="s">
        <v>198</v>
      </c>
      <c r="J75" s="63">
        <v>333</v>
      </c>
      <c r="K75" s="63">
        <v>76.66</v>
      </c>
      <c r="L75" s="63">
        <v>68.611999999999995</v>
      </c>
      <c r="M75" s="85">
        <v>68.611999999999995</v>
      </c>
      <c r="N75" s="85">
        <v>68.611999999999995</v>
      </c>
      <c r="O75" s="63">
        <v>0</v>
      </c>
      <c r="P75" s="63">
        <v>0</v>
      </c>
      <c r="Q75" s="63">
        <v>0</v>
      </c>
      <c r="R75" s="63">
        <v>0</v>
      </c>
      <c r="S75" s="63">
        <v>0</v>
      </c>
      <c r="T75" s="63">
        <v>0</v>
      </c>
      <c r="U75" s="63">
        <v>0</v>
      </c>
      <c r="V75" s="63">
        <v>0</v>
      </c>
      <c r="W75" s="63">
        <v>0</v>
      </c>
      <c r="X75" s="63">
        <v>68.611999999999995</v>
      </c>
      <c r="Y75" s="85">
        <v>68.611999999999995</v>
      </c>
      <c r="Z75" s="85">
        <v>68.611999999999995</v>
      </c>
      <c r="AA75" s="63" t="s">
        <v>199</v>
      </c>
      <c r="AB75" s="63" t="s">
        <v>199</v>
      </c>
      <c r="AC75" s="63" t="s">
        <v>199</v>
      </c>
      <c r="AD75" s="63" t="s">
        <v>163</v>
      </c>
      <c r="AE75" s="63" t="s">
        <v>489</v>
      </c>
      <c r="AF75" s="85">
        <v>68.611999999999995</v>
      </c>
      <c r="AG75" s="85">
        <v>68.611999999999995</v>
      </c>
      <c r="AH75" s="65"/>
      <c r="AI75" s="63" t="s">
        <v>399</v>
      </c>
    </row>
    <row r="76" spans="1:35" s="23" customFormat="1" x14ac:dyDescent="0.45">
      <c r="A76" s="63">
        <v>75</v>
      </c>
      <c r="B76" s="63" t="s">
        <v>32</v>
      </c>
      <c r="C76" s="63" t="s">
        <v>585</v>
      </c>
      <c r="D76" s="63">
        <v>20243185038</v>
      </c>
      <c r="E76" s="63" t="s">
        <v>604</v>
      </c>
      <c r="F76" s="63" t="s">
        <v>36</v>
      </c>
      <c r="G76" s="63" t="s">
        <v>220</v>
      </c>
      <c r="H76" s="63" t="s">
        <v>197</v>
      </c>
      <c r="I76" s="63" t="s">
        <v>198</v>
      </c>
      <c r="J76" s="63">
        <v>314</v>
      </c>
      <c r="K76" s="63">
        <v>91.74</v>
      </c>
      <c r="L76" s="63">
        <v>77.27</v>
      </c>
      <c r="M76" s="85">
        <v>68.587999999999994</v>
      </c>
      <c r="N76" s="85">
        <v>68.587999999999994</v>
      </c>
      <c r="O76" s="63"/>
      <c r="P76" s="63"/>
      <c r="Q76" s="63"/>
      <c r="R76" s="63"/>
      <c r="S76" s="63"/>
      <c r="T76" s="63"/>
      <c r="U76" s="63"/>
      <c r="V76" s="63"/>
      <c r="W76" s="63"/>
      <c r="X76" s="85">
        <v>77.27</v>
      </c>
      <c r="Y76" s="85">
        <v>68.587999999999994</v>
      </c>
      <c r="Z76" s="85">
        <v>68.587999999999994</v>
      </c>
      <c r="AA76" s="63"/>
      <c r="AB76" s="63"/>
      <c r="AC76" s="63"/>
      <c r="AD76" s="63" t="s">
        <v>43</v>
      </c>
      <c r="AE76" s="65" t="s">
        <v>400</v>
      </c>
      <c r="AF76" s="85">
        <v>68.587999999999994</v>
      </c>
      <c r="AG76" s="85">
        <v>68.587999999999994</v>
      </c>
      <c r="AH76" s="65"/>
      <c r="AI76" s="65" t="s">
        <v>587</v>
      </c>
    </row>
    <row r="77" spans="1:35" s="23" customFormat="1" x14ac:dyDescent="0.45">
      <c r="A77" s="63">
        <v>76</v>
      </c>
      <c r="B77" s="63" t="s">
        <v>32</v>
      </c>
      <c r="C77" s="63" t="s">
        <v>535</v>
      </c>
      <c r="D77" s="63">
        <v>20243185068</v>
      </c>
      <c r="E77" s="63" t="s">
        <v>568</v>
      </c>
      <c r="F77" s="63" t="s">
        <v>47</v>
      </c>
      <c r="G77" s="63" t="s">
        <v>220</v>
      </c>
      <c r="H77" s="63" t="s">
        <v>197</v>
      </c>
      <c r="I77" s="63" t="s">
        <v>198</v>
      </c>
      <c r="J77" s="63">
        <v>318</v>
      </c>
      <c r="K77" s="63">
        <v>87.86</v>
      </c>
      <c r="L77" s="63">
        <v>68.451999999999998</v>
      </c>
      <c r="M77" s="85">
        <v>68.451999999999998</v>
      </c>
      <c r="N77" s="85">
        <v>68.451999999999998</v>
      </c>
      <c r="O77" s="63" t="s">
        <v>199</v>
      </c>
      <c r="P77" s="63" t="s">
        <v>199</v>
      </c>
      <c r="Q77" s="63" t="s">
        <v>199</v>
      </c>
      <c r="R77" s="63" t="s">
        <v>199</v>
      </c>
      <c r="S77" s="63" t="s">
        <v>199</v>
      </c>
      <c r="T77" s="63" t="s">
        <v>199</v>
      </c>
      <c r="U77" s="63" t="s">
        <v>199</v>
      </c>
      <c r="V77" s="63" t="s">
        <v>199</v>
      </c>
      <c r="W77" s="63" t="s">
        <v>199</v>
      </c>
      <c r="X77" s="63">
        <v>68.451999999999998</v>
      </c>
      <c r="Y77" s="85">
        <v>68.451999999999998</v>
      </c>
      <c r="Z77" s="85">
        <v>68.451999999999998</v>
      </c>
      <c r="AA77" s="63"/>
      <c r="AB77" s="63" t="s">
        <v>199</v>
      </c>
      <c r="AC77" s="63" t="s">
        <v>199</v>
      </c>
      <c r="AD77" s="63" t="s">
        <v>537</v>
      </c>
      <c r="AE77" s="63" t="s">
        <v>538</v>
      </c>
      <c r="AF77" s="85">
        <v>68.451999999999998</v>
      </c>
      <c r="AG77" s="85">
        <v>68.451999999999998</v>
      </c>
      <c r="AH77" s="65"/>
      <c r="AI77" s="63" t="s">
        <v>534</v>
      </c>
    </row>
    <row r="78" spans="1:35" s="23" customFormat="1" x14ac:dyDescent="0.45">
      <c r="A78" s="63">
        <v>77</v>
      </c>
      <c r="B78" s="86" t="s">
        <v>32</v>
      </c>
      <c r="C78" s="86" t="s">
        <v>254</v>
      </c>
      <c r="D78" s="63">
        <v>20243185020</v>
      </c>
      <c r="E78" s="86" t="s">
        <v>290</v>
      </c>
      <c r="F78" s="86" t="s">
        <v>36</v>
      </c>
      <c r="G78" s="86" t="s">
        <v>220</v>
      </c>
      <c r="H78" s="86" t="s">
        <v>197</v>
      </c>
      <c r="I78" s="86" t="s">
        <v>198</v>
      </c>
      <c r="J78" s="63">
        <v>319</v>
      </c>
      <c r="K78" s="62">
        <v>86.5</v>
      </c>
      <c r="L78" s="62">
        <v>68.34</v>
      </c>
      <c r="M78" s="68">
        <f>J78*0.2*0.8+K78*0.2</f>
        <v>68.34</v>
      </c>
      <c r="N78" s="85">
        <v>68.34</v>
      </c>
      <c r="O78" s="63" t="s">
        <v>199</v>
      </c>
      <c r="P78" s="63" t="s">
        <v>199</v>
      </c>
      <c r="Q78" s="86" t="s">
        <v>199</v>
      </c>
      <c r="R78" s="63" t="s">
        <v>199</v>
      </c>
      <c r="S78" s="63" t="s">
        <v>199</v>
      </c>
      <c r="T78" s="86" t="s">
        <v>199</v>
      </c>
      <c r="U78" s="63" t="s">
        <v>199</v>
      </c>
      <c r="V78" s="63" t="s">
        <v>199</v>
      </c>
      <c r="W78" s="86" t="s">
        <v>199</v>
      </c>
      <c r="X78" s="63">
        <v>68.34</v>
      </c>
      <c r="Y78" s="85">
        <v>68.34</v>
      </c>
      <c r="Z78" s="85">
        <v>68.34</v>
      </c>
      <c r="AA78" s="86" t="s">
        <v>199</v>
      </c>
      <c r="AB78" s="86" t="s">
        <v>199</v>
      </c>
      <c r="AC78" s="86" t="s">
        <v>199</v>
      </c>
      <c r="AD78" s="63" t="s">
        <v>266</v>
      </c>
      <c r="AE78" s="62" t="s">
        <v>234</v>
      </c>
      <c r="AF78" s="85">
        <v>68.34</v>
      </c>
      <c r="AG78" s="85">
        <v>68.34</v>
      </c>
      <c r="AH78" s="65"/>
      <c r="AI78" s="111" t="s">
        <v>257</v>
      </c>
    </row>
    <row r="79" spans="1:35" s="23" customFormat="1" x14ac:dyDescent="0.45">
      <c r="A79" s="63">
        <v>78</v>
      </c>
      <c r="B79" s="63" t="s">
        <v>32</v>
      </c>
      <c r="C79" s="63" t="s">
        <v>338</v>
      </c>
      <c r="D79" s="63">
        <v>20243185022</v>
      </c>
      <c r="E79" s="63" t="s">
        <v>366</v>
      </c>
      <c r="F79" s="63" t="s">
        <v>47</v>
      </c>
      <c r="G79" s="63" t="s">
        <v>220</v>
      </c>
      <c r="H79" s="63" t="s">
        <v>197</v>
      </c>
      <c r="I79" s="63" t="s">
        <v>198</v>
      </c>
      <c r="J79" s="63">
        <v>320</v>
      </c>
      <c r="K79" s="63">
        <v>85.68</v>
      </c>
      <c r="L79" s="85">
        <f>J79*0.2*0.8+K79*0.2</f>
        <v>68.336000000000013</v>
      </c>
      <c r="M79" s="85">
        <v>68.335999999999999</v>
      </c>
      <c r="N79" s="85">
        <v>68.335999999999999</v>
      </c>
      <c r="O79" s="86">
        <v>0</v>
      </c>
      <c r="P79" s="63">
        <v>0</v>
      </c>
      <c r="Q79" s="63">
        <v>0</v>
      </c>
      <c r="R79" s="63">
        <v>0</v>
      </c>
      <c r="S79" s="63">
        <v>0</v>
      </c>
      <c r="T79" s="63">
        <v>0</v>
      </c>
      <c r="U79" s="63">
        <v>0</v>
      </c>
      <c r="V79" s="63">
        <v>0</v>
      </c>
      <c r="W79" s="63">
        <v>0</v>
      </c>
      <c r="X79" s="85">
        <v>68.335999999999999</v>
      </c>
      <c r="Y79" s="85">
        <v>68.335999999999999</v>
      </c>
      <c r="Z79" s="85">
        <v>68.335999999999999</v>
      </c>
      <c r="AA79" s="63" t="s">
        <v>199</v>
      </c>
      <c r="AB79" s="63" t="s">
        <v>199</v>
      </c>
      <c r="AC79" s="63" t="s">
        <v>199</v>
      </c>
      <c r="AD79" s="63" t="s">
        <v>120</v>
      </c>
      <c r="AE79" s="62" t="s">
        <v>341</v>
      </c>
      <c r="AF79" s="65">
        <v>68.34</v>
      </c>
      <c r="AG79" s="110">
        <v>68.335999999999999</v>
      </c>
      <c r="AH79" s="111" t="s">
        <v>199</v>
      </c>
      <c r="AI79" s="65" t="s">
        <v>201</v>
      </c>
    </row>
    <row r="80" spans="1:35" s="23" customFormat="1" x14ac:dyDescent="0.45">
      <c r="A80" s="63">
        <v>79</v>
      </c>
      <c r="B80" s="63" t="s">
        <v>32</v>
      </c>
      <c r="C80" s="63" t="s">
        <v>218</v>
      </c>
      <c r="D80" s="63">
        <v>20243185085</v>
      </c>
      <c r="E80" s="63" t="s">
        <v>231</v>
      </c>
      <c r="F80" s="63" t="s">
        <v>36</v>
      </c>
      <c r="G80" s="63" t="s">
        <v>220</v>
      </c>
      <c r="H80" s="63" t="s">
        <v>197</v>
      </c>
      <c r="I80" s="63" t="s">
        <v>198</v>
      </c>
      <c r="J80" s="63">
        <v>313</v>
      </c>
      <c r="K80" s="63">
        <v>91.2</v>
      </c>
      <c r="L80" s="63">
        <v>76.900000000000006</v>
      </c>
      <c r="M80" s="63">
        <v>68.319999999999993</v>
      </c>
      <c r="N80" s="85">
        <f>J80*0.2*0.8+K80*0.2</f>
        <v>68.320000000000007</v>
      </c>
      <c r="O80" s="63" t="s">
        <v>199</v>
      </c>
      <c r="P80" s="63" t="s">
        <v>199</v>
      </c>
      <c r="Q80" s="86" t="s">
        <v>199</v>
      </c>
      <c r="R80" s="63" t="s">
        <v>199</v>
      </c>
      <c r="S80" s="63" t="s">
        <v>199</v>
      </c>
      <c r="T80" s="86" t="s">
        <v>199</v>
      </c>
      <c r="U80" s="63" t="s">
        <v>199</v>
      </c>
      <c r="V80" s="63" t="s">
        <v>199</v>
      </c>
      <c r="W80" s="86" t="s">
        <v>199</v>
      </c>
      <c r="X80" s="63">
        <v>76.900000000000006</v>
      </c>
      <c r="Y80" s="63">
        <v>68.319999999999993</v>
      </c>
      <c r="Z80" s="85">
        <v>68.319999999999993</v>
      </c>
      <c r="AA80" s="86" t="s">
        <v>199</v>
      </c>
      <c r="AB80" s="86" t="s">
        <v>199</v>
      </c>
      <c r="AC80" s="86" t="s">
        <v>199</v>
      </c>
      <c r="AD80" s="63" t="s">
        <v>208</v>
      </c>
      <c r="AE80" s="63" t="s">
        <v>201</v>
      </c>
      <c r="AF80" s="90">
        <v>68.319999999999993</v>
      </c>
      <c r="AG80" s="90">
        <v>68.319999999999993</v>
      </c>
      <c r="AH80" s="86" t="s">
        <v>199</v>
      </c>
      <c r="AI80" s="65" t="s">
        <v>202</v>
      </c>
    </row>
    <row r="81" spans="1:35" s="23" customFormat="1" x14ac:dyDescent="0.45">
      <c r="A81" s="63">
        <v>80</v>
      </c>
      <c r="B81" s="63" t="s">
        <v>32</v>
      </c>
      <c r="C81" s="63" t="s">
        <v>338</v>
      </c>
      <c r="D81" s="63">
        <v>20243185055</v>
      </c>
      <c r="E81" s="63" t="s">
        <v>371</v>
      </c>
      <c r="F81" s="63" t="s">
        <v>47</v>
      </c>
      <c r="G81" s="63" t="s">
        <v>220</v>
      </c>
      <c r="H81" s="63" t="s">
        <v>197</v>
      </c>
      <c r="I81" s="63" t="s">
        <v>198</v>
      </c>
      <c r="J81" s="63">
        <v>314</v>
      </c>
      <c r="K81" s="63">
        <v>84.08</v>
      </c>
      <c r="L81" s="85">
        <f>J81*0.2*0.8+K81*0.2</f>
        <v>67.056000000000012</v>
      </c>
      <c r="M81" s="85">
        <v>67.055999999999997</v>
      </c>
      <c r="N81" s="85">
        <v>67.055999999999997</v>
      </c>
      <c r="O81" s="86">
        <v>0</v>
      </c>
      <c r="P81" s="63">
        <v>0</v>
      </c>
      <c r="Q81" s="63">
        <v>0</v>
      </c>
      <c r="R81" s="63">
        <v>1</v>
      </c>
      <c r="S81" s="63">
        <v>1</v>
      </c>
      <c r="T81" s="63">
        <v>1</v>
      </c>
      <c r="U81" s="63">
        <v>0</v>
      </c>
      <c r="V81" s="63">
        <v>0</v>
      </c>
      <c r="W81" s="63">
        <v>0</v>
      </c>
      <c r="X81" s="85">
        <v>68.055999999999997</v>
      </c>
      <c r="Y81" s="85">
        <v>68.055999999999997</v>
      </c>
      <c r="Z81" s="85">
        <v>68.055999999999997</v>
      </c>
      <c r="AA81" s="63" t="s">
        <v>199</v>
      </c>
      <c r="AB81" s="63" t="s">
        <v>199</v>
      </c>
      <c r="AC81" s="63" t="s">
        <v>199</v>
      </c>
      <c r="AD81" s="63" t="s">
        <v>372</v>
      </c>
      <c r="AE81" s="62" t="s">
        <v>341</v>
      </c>
      <c r="AF81" s="65">
        <v>68.06</v>
      </c>
      <c r="AG81" s="110">
        <v>68.06</v>
      </c>
      <c r="AH81" s="111" t="s">
        <v>199</v>
      </c>
      <c r="AI81" s="65" t="s">
        <v>201</v>
      </c>
    </row>
    <row r="82" spans="1:35" s="23" customFormat="1" x14ac:dyDescent="0.45">
      <c r="A82" s="63">
        <v>81</v>
      </c>
      <c r="B82" s="63" t="s">
        <v>32</v>
      </c>
      <c r="C82" s="86" t="s">
        <v>395</v>
      </c>
      <c r="D82" s="63">
        <v>20243185018</v>
      </c>
      <c r="E82" s="63" t="s">
        <v>428</v>
      </c>
      <c r="F82" s="63" t="s">
        <v>47</v>
      </c>
      <c r="G82" s="63" t="s">
        <v>220</v>
      </c>
      <c r="H82" s="63" t="s">
        <v>197</v>
      </c>
      <c r="I82" s="63" t="s">
        <v>198</v>
      </c>
      <c r="J82" s="63">
        <v>312</v>
      </c>
      <c r="K82" s="63">
        <v>89.32</v>
      </c>
      <c r="L82" s="63">
        <f>J82*0.2*0.8+K82*0.2</f>
        <v>67.784000000000006</v>
      </c>
      <c r="M82" s="63">
        <v>67.784000000000006</v>
      </c>
      <c r="N82" s="63">
        <v>67.784000000000006</v>
      </c>
      <c r="O82" s="86"/>
      <c r="P82" s="63"/>
      <c r="Q82" s="63"/>
      <c r="R82" s="86"/>
      <c r="S82" s="63"/>
      <c r="T82" s="63"/>
      <c r="U82" s="86"/>
      <c r="V82" s="63"/>
      <c r="W82" s="63"/>
      <c r="X82" s="63">
        <v>67.784000000000006</v>
      </c>
      <c r="Y82" s="63">
        <v>67.784000000000006</v>
      </c>
      <c r="Z82" s="63">
        <v>67.784000000000006</v>
      </c>
      <c r="AA82" s="63"/>
      <c r="AB82" s="63"/>
      <c r="AC82" s="63"/>
      <c r="AD82" s="63" t="s">
        <v>429</v>
      </c>
      <c r="AE82" s="63" t="s">
        <v>399</v>
      </c>
      <c r="AF82" s="85">
        <v>67.784000000000006</v>
      </c>
      <c r="AG82" s="85">
        <v>67.784000000000006</v>
      </c>
      <c r="AH82" s="65"/>
      <c r="AI82" s="63" t="s">
        <v>400</v>
      </c>
    </row>
    <row r="83" spans="1:35" s="23" customFormat="1" x14ac:dyDescent="0.45">
      <c r="A83" s="63">
        <v>82</v>
      </c>
      <c r="B83" s="63" t="s">
        <v>32</v>
      </c>
      <c r="C83" s="63" t="s">
        <v>218</v>
      </c>
      <c r="D83" s="63">
        <v>20243185081</v>
      </c>
      <c r="E83" s="63" t="s">
        <v>225</v>
      </c>
      <c r="F83" s="63" t="s">
        <v>47</v>
      </c>
      <c r="G83" s="63" t="s">
        <v>220</v>
      </c>
      <c r="H83" s="63" t="s">
        <v>197</v>
      </c>
      <c r="I83" s="63" t="s">
        <v>198</v>
      </c>
      <c r="J83" s="63">
        <v>317</v>
      </c>
      <c r="K83" s="63">
        <v>85.32</v>
      </c>
      <c r="L83" s="63">
        <v>67.78</v>
      </c>
      <c r="M83" s="63">
        <v>67.78</v>
      </c>
      <c r="N83" s="85">
        <f>J83*0.2*0.8+K83*0.2</f>
        <v>67.784000000000006</v>
      </c>
      <c r="O83" s="63" t="s">
        <v>199</v>
      </c>
      <c r="P83" s="63" t="s">
        <v>199</v>
      </c>
      <c r="Q83" s="86" t="s">
        <v>199</v>
      </c>
      <c r="R83" s="63" t="s">
        <v>199</v>
      </c>
      <c r="S83" s="63" t="s">
        <v>199</v>
      </c>
      <c r="T83" s="86" t="s">
        <v>199</v>
      </c>
      <c r="U83" s="63" t="s">
        <v>199</v>
      </c>
      <c r="V83" s="63" t="s">
        <v>199</v>
      </c>
      <c r="W83" s="86" t="s">
        <v>199</v>
      </c>
      <c r="X83" s="63">
        <v>67.78</v>
      </c>
      <c r="Y83" s="63">
        <v>67.78</v>
      </c>
      <c r="Z83" s="85">
        <v>67.784000000000006</v>
      </c>
      <c r="AA83" s="86" t="s">
        <v>199</v>
      </c>
      <c r="AB83" s="86" t="s">
        <v>199</v>
      </c>
      <c r="AC83" s="86" t="s">
        <v>199</v>
      </c>
      <c r="AD83" s="63" t="s">
        <v>208</v>
      </c>
      <c r="AE83" s="63" t="s">
        <v>201</v>
      </c>
      <c r="AF83" s="90">
        <v>67.78</v>
      </c>
      <c r="AG83" s="90">
        <v>67.784000000000006</v>
      </c>
      <c r="AH83" s="86" t="s">
        <v>199</v>
      </c>
      <c r="AI83" s="65" t="s">
        <v>202</v>
      </c>
    </row>
    <row r="84" spans="1:35" s="23" customFormat="1" x14ac:dyDescent="0.45">
      <c r="A84" s="63">
        <v>83</v>
      </c>
      <c r="B84" s="63" t="s">
        <v>32</v>
      </c>
      <c r="C84" s="63" t="s">
        <v>338</v>
      </c>
      <c r="D84" s="86">
        <v>20243185070</v>
      </c>
      <c r="E84" s="86" t="s">
        <v>373</v>
      </c>
      <c r="F84" s="86" t="s">
        <v>36</v>
      </c>
      <c r="G84" s="86" t="s">
        <v>220</v>
      </c>
      <c r="H84" s="86" t="s">
        <v>197</v>
      </c>
      <c r="I84" s="86" t="s">
        <v>198</v>
      </c>
      <c r="J84" s="86">
        <v>318</v>
      </c>
      <c r="K84" s="86">
        <v>84.46</v>
      </c>
      <c r="L84" s="85">
        <f>J84*0.2*0.8+K84*0.2</f>
        <v>67.772000000000006</v>
      </c>
      <c r="M84" s="85">
        <v>67.772000000000006</v>
      </c>
      <c r="N84" s="84">
        <v>67.772000000000006</v>
      </c>
      <c r="O84" s="86">
        <v>0</v>
      </c>
      <c r="P84" s="86">
        <v>0</v>
      </c>
      <c r="Q84" s="86">
        <v>0</v>
      </c>
      <c r="R84" s="86">
        <v>0</v>
      </c>
      <c r="S84" s="86">
        <v>0</v>
      </c>
      <c r="T84" s="86">
        <v>0</v>
      </c>
      <c r="U84" s="63">
        <v>0</v>
      </c>
      <c r="V84" s="63">
        <v>0</v>
      </c>
      <c r="W84" s="63">
        <v>0</v>
      </c>
      <c r="X84" s="84">
        <v>67.772000000000006</v>
      </c>
      <c r="Y84" s="84">
        <v>67.772000000000006</v>
      </c>
      <c r="Z84" s="84">
        <v>67.772000000000006</v>
      </c>
      <c r="AA84" s="63" t="s">
        <v>199</v>
      </c>
      <c r="AB84" s="63" t="s">
        <v>199</v>
      </c>
      <c r="AC84" s="63" t="s">
        <v>199</v>
      </c>
      <c r="AD84" s="86" t="s">
        <v>374</v>
      </c>
      <c r="AE84" s="62" t="s">
        <v>341</v>
      </c>
      <c r="AF84" s="65">
        <v>67.77</v>
      </c>
      <c r="AG84" s="110">
        <v>67.772000000000006</v>
      </c>
      <c r="AH84" s="111" t="s">
        <v>199</v>
      </c>
      <c r="AI84" s="65" t="s">
        <v>201</v>
      </c>
    </row>
    <row r="85" spans="1:35" s="23" customFormat="1" x14ac:dyDescent="0.45">
      <c r="A85" s="63">
        <v>84</v>
      </c>
      <c r="B85" s="86" t="s">
        <v>32</v>
      </c>
      <c r="C85" s="86" t="s">
        <v>479</v>
      </c>
      <c r="D85" s="86">
        <v>20243185015</v>
      </c>
      <c r="E85" s="86" t="s">
        <v>652</v>
      </c>
      <c r="F85" s="86" t="s">
        <v>47</v>
      </c>
      <c r="G85" s="86" t="s">
        <v>220</v>
      </c>
      <c r="H85" s="86" t="s">
        <v>197</v>
      </c>
      <c r="I85" s="86" t="s">
        <v>198</v>
      </c>
      <c r="J85" s="86">
        <v>316</v>
      </c>
      <c r="K85" s="86">
        <v>85.32</v>
      </c>
      <c r="L85" s="86">
        <v>67.623999999999995</v>
      </c>
      <c r="M85" s="90">
        <f>(J85*0.8)*0.2+K85*0.2</f>
        <v>67.623999999999995</v>
      </c>
      <c r="N85" s="90">
        <f>(J85*0.8)*0.2+K85*0.2</f>
        <v>67.623999999999995</v>
      </c>
      <c r="O85" s="86">
        <v>0</v>
      </c>
      <c r="P85" s="63">
        <v>0</v>
      </c>
      <c r="Q85" s="63">
        <v>0</v>
      </c>
      <c r="R85" s="102">
        <v>0</v>
      </c>
      <c r="S85" s="86"/>
      <c r="T85" s="86"/>
      <c r="U85" s="86">
        <v>0</v>
      </c>
      <c r="V85" s="63">
        <v>0</v>
      </c>
      <c r="W85" s="63">
        <v>0</v>
      </c>
      <c r="X85" s="86">
        <v>67.623999999999995</v>
      </c>
      <c r="Y85" s="101">
        <v>67.62</v>
      </c>
      <c r="Z85" s="101">
        <v>67.62</v>
      </c>
      <c r="AA85" s="86" t="s">
        <v>199</v>
      </c>
      <c r="AB85" s="86"/>
      <c r="AC85" s="86"/>
      <c r="AD85" s="86" t="s">
        <v>464</v>
      </c>
      <c r="AE85" s="63" t="s">
        <v>202</v>
      </c>
      <c r="AF85" s="101">
        <v>67.62</v>
      </c>
      <c r="AG85" s="101">
        <v>67.62</v>
      </c>
      <c r="AH85" s="65"/>
      <c r="AI85" s="63" t="s">
        <v>234</v>
      </c>
    </row>
    <row r="86" spans="1:35" s="23" customFormat="1" x14ac:dyDescent="0.45">
      <c r="A86" s="63">
        <v>85</v>
      </c>
      <c r="B86" s="63" t="s">
        <v>32</v>
      </c>
      <c r="C86" s="63" t="s">
        <v>486</v>
      </c>
      <c r="D86" s="63">
        <v>20243185035</v>
      </c>
      <c r="E86" s="63" t="s">
        <v>508</v>
      </c>
      <c r="F86" s="63" t="s">
        <v>47</v>
      </c>
      <c r="G86" s="63" t="s">
        <v>220</v>
      </c>
      <c r="H86" s="63" t="s">
        <v>197</v>
      </c>
      <c r="I86" s="63" t="s">
        <v>198</v>
      </c>
      <c r="J86" s="63">
        <v>319</v>
      </c>
      <c r="K86" s="63">
        <v>82.46</v>
      </c>
      <c r="L86" s="63">
        <v>67.53</v>
      </c>
      <c r="M86" s="85">
        <v>67.531999999999996</v>
      </c>
      <c r="N86" s="85">
        <v>67.531999999999996</v>
      </c>
      <c r="O86" s="63">
        <v>0</v>
      </c>
      <c r="P86" s="63">
        <v>0</v>
      </c>
      <c r="Q86" s="63">
        <v>0</v>
      </c>
      <c r="R86" s="63">
        <v>0</v>
      </c>
      <c r="S86" s="63">
        <v>0</v>
      </c>
      <c r="T86" s="63">
        <v>0</v>
      </c>
      <c r="U86" s="63">
        <v>0</v>
      </c>
      <c r="V86" s="63">
        <v>0</v>
      </c>
      <c r="W86" s="63">
        <v>0</v>
      </c>
      <c r="X86" s="63">
        <v>67.53</v>
      </c>
      <c r="Y86" s="85">
        <v>67.531999999999996</v>
      </c>
      <c r="Z86" s="85">
        <v>67.531999999999996</v>
      </c>
      <c r="AA86" s="86" t="s">
        <v>199</v>
      </c>
      <c r="AB86" s="86" t="s">
        <v>199</v>
      </c>
      <c r="AC86" s="86" t="s">
        <v>199</v>
      </c>
      <c r="AD86" s="63" t="s">
        <v>509</v>
      </c>
      <c r="AE86" s="63" t="s">
        <v>489</v>
      </c>
      <c r="AF86" s="85">
        <v>67.531999999999996</v>
      </c>
      <c r="AG86" s="85">
        <v>67.531999999999996</v>
      </c>
      <c r="AH86" s="65"/>
      <c r="AI86" s="63" t="s">
        <v>399</v>
      </c>
    </row>
    <row r="87" spans="1:35" s="23" customFormat="1" x14ac:dyDescent="0.45">
      <c r="A87" s="63">
        <v>86</v>
      </c>
      <c r="B87" s="63" t="s">
        <v>32</v>
      </c>
      <c r="C87" s="86" t="s">
        <v>667</v>
      </c>
      <c r="D87" s="63">
        <v>20243185004</v>
      </c>
      <c r="E87" s="62" t="s">
        <v>478</v>
      </c>
      <c r="F87" s="63" t="s">
        <v>47</v>
      </c>
      <c r="G87" s="63" t="s">
        <v>220</v>
      </c>
      <c r="H87" s="63" t="s">
        <v>197</v>
      </c>
      <c r="I87" s="63" t="s">
        <v>198</v>
      </c>
      <c r="J87" s="63">
        <v>311</v>
      </c>
      <c r="K87" s="63">
        <v>88.04</v>
      </c>
      <c r="L87" s="90">
        <v>67.367999999999995</v>
      </c>
      <c r="M87" s="90">
        <f>(J87*0.8)*0.2+K87*0.2</f>
        <v>67.368000000000009</v>
      </c>
      <c r="N87" s="90">
        <f>(J87*0.8)*0.2+K87*0.2</f>
        <v>67.368000000000009</v>
      </c>
      <c r="O87" s="63" t="s">
        <v>199</v>
      </c>
      <c r="P87" s="63">
        <v>0</v>
      </c>
      <c r="Q87" s="63">
        <v>0</v>
      </c>
      <c r="R87" s="91"/>
      <c r="S87" s="63">
        <v>0</v>
      </c>
      <c r="T87" s="63">
        <v>0</v>
      </c>
      <c r="U87" s="63"/>
      <c r="V87" s="63">
        <v>0</v>
      </c>
      <c r="W87" s="63">
        <v>0</v>
      </c>
      <c r="X87" s="63">
        <v>67.37</v>
      </c>
      <c r="Y87" s="90">
        <v>67.367999999999995</v>
      </c>
      <c r="Z87" s="90">
        <v>67.367999999999995</v>
      </c>
      <c r="AA87" s="63"/>
      <c r="AB87" s="63"/>
      <c r="AC87" s="63"/>
      <c r="AD87" s="63"/>
      <c r="AE87" s="63" t="s">
        <v>202</v>
      </c>
      <c r="AF87" s="90">
        <v>67.367999999999995</v>
      </c>
      <c r="AG87" s="90">
        <v>67.367999999999995</v>
      </c>
      <c r="AH87" s="65"/>
      <c r="AI87" s="63" t="s">
        <v>234</v>
      </c>
    </row>
    <row r="88" spans="1:35" s="23" customFormat="1" x14ac:dyDescent="0.45">
      <c r="A88" s="63">
        <v>87</v>
      </c>
      <c r="B88" s="63" t="s">
        <v>220</v>
      </c>
      <c r="C88" s="63" t="s">
        <v>535</v>
      </c>
      <c r="D88" s="63">
        <v>20243185102</v>
      </c>
      <c r="E88" s="63" t="s">
        <v>553</v>
      </c>
      <c r="F88" s="63" t="s">
        <v>36</v>
      </c>
      <c r="G88" s="63" t="s">
        <v>220</v>
      </c>
      <c r="H88" s="63" t="s">
        <v>197</v>
      </c>
      <c r="I88" s="63" t="s">
        <v>198</v>
      </c>
      <c r="J88" s="63">
        <v>316</v>
      </c>
      <c r="K88" s="63">
        <v>84.04</v>
      </c>
      <c r="L88" s="63">
        <v>67.367999999999995</v>
      </c>
      <c r="M88" s="85">
        <v>67.367999999999995</v>
      </c>
      <c r="N88" s="85">
        <v>67.367999999999995</v>
      </c>
      <c r="O88" s="63" t="s">
        <v>199</v>
      </c>
      <c r="P88" s="63" t="s">
        <v>199</v>
      </c>
      <c r="Q88" s="63" t="s">
        <v>199</v>
      </c>
      <c r="R88" s="63" t="s">
        <v>199</v>
      </c>
      <c r="S88" s="63" t="s">
        <v>199</v>
      </c>
      <c r="T88" s="63" t="s">
        <v>199</v>
      </c>
      <c r="U88" s="63" t="s">
        <v>199</v>
      </c>
      <c r="V88" s="63" t="s">
        <v>199</v>
      </c>
      <c r="W88" s="63" t="s">
        <v>199</v>
      </c>
      <c r="X88" s="63">
        <v>67.367999999999995</v>
      </c>
      <c r="Y88" s="85">
        <v>67.367999999999995</v>
      </c>
      <c r="Z88" s="85">
        <v>67.367999999999995</v>
      </c>
      <c r="AA88" s="63"/>
      <c r="AB88" s="63" t="s">
        <v>199</v>
      </c>
      <c r="AC88" s="63" t="s">
        <v>199</v>
      </c>
      <c r="AD88" s="63" t="s">
        <v>540</v>
      </c>
      <c r="AE88" s="63" t="s">
        <v>538</v>
      </c>
      <c r="AF88" s="85">
        <v>67.367999999999995</v>
      </c>
      <c r="AG88" s="85">
        <v>67.367999999999995</v>
      </c>
      <c r="AH88" s="65"/>
      <c r="AI88" s="63" t="s">
        <v>534</v>
      </c>
    </row>
    <row r="89" spans="1:35" s="23" customFormat="1" x14ac:dyDescent="0.45">
      <c r="A89" s="63">
        <v>88</v>
      </c>
      <c r="B89" s="86" t="s">
        <v>32</v>
      </c>
      <c r="C89" s="63" t="s">
        <v>218</v>
      </c>
      <c r="D89" s="86">
        <v>20243185009</v>
      </c>
      <c r="E89" s="86" t="s">
        <v>233</v>
      </c>
      <c r="F89" s="86" t="s">
        <v>36</v>
      </c>
      <c r="G89" s="86" t="s">
        <v>220</v>
      </c>
      <c r="H89" s="86" t="s">
        <v>197</v>
      </c>
      <c r="I89" s="86" t="s">
        <v>198</v>
      </c>
      <c r="J89" s="86">
        <v>309</v>
      </c>
      <c r="K89" s="86">
        <v>87.72</v>
      </c>
      <c r="L89" s="86">
        <v>74.459999999999994</v>
      </c>
      <c r="M89" s="86">
        <v>66.86</v>
      </c>
      <c r="N89" s="84">
        <v>66.86</v>
      </c>
      <c r="O89" s="63" t="s">
        <v>199</v>
      </c>
      <c r="P89" s="63" t="s">
        <v>199</v>
      </c>
      <c r="Q89" s="86" t="s">
        <v>199</v>
      </c>
      <c r="R89" s="63" t="s">
        <v>199</v>
      </c>
      <c r="S89" s="63" t="s">
        <v>199</v>
      </c>
      <c r="T89" s="86" t="s">
        <v>199</v>
      </c>
      <c r="U89" s="63" t="s">
        <v>199</v>
      </c>
      <c r="V89" s="63" t="s">
        <v>199</v>
      </c>
      <c r="W89" s="86" t="s">
        <v>199</v>
      </c>
      <c r="X89" s="84">
        <v>66.86</v>
      </c>
      <c r="Y89" s="86">
        <v>66.86</v>
      </c>
      <c r="Z89" s="84">
        <v>66.86</v>
      </c>
      <c r="AA89" s="86" t="s">
        <v>199</v>
      </c>
      <c r="AB89" s="86" t="s">
        <v>199</v>
      </c>
      <c r="AC89" s="86" t="s">
        <v>199</v>
      </c>
      <c r="AD89" s="86" t="s">
        <v>229</v>
      </c>
      <c r="AE89" s="63" t="s">
        <v>234</v>
      </c>
      <c r="AF89" s="101">
        <v>66.86</v>
      </c>
      <c r="AG89" s="101">
        <v>66.86</v>
      </c>
      <c r="AH89" s="86" t="s">
        <v>199</v>
      </c>
      <c r="AI89" s="65" t="s">
        <v>202</v>
      </c>
    </row>
    <row r="90" spans="1:35" s="23" customFormat="1" x14ac:dyDescent="0.45">
      <c r="A90" s="63">
        <v>89</v>
      </c>
      <c r="B90" s="63" t="s">
        <v>32</v>
      </c>
      <c r="C90" s="63" t="s">
        <v>218</v>
      </c>
      <c r="D90" s="63">
        <v>20243185013</v>
      </c>
      <c r="E90" s="63" t="s">
        <v>232</v>
      </c>
      <c r="F90" s="63" t="s">
        <v>36</v>
      </c>
      <c r="G90" s="63" t="s">
        <v>220</v>
      </c>
      <c r="H90" s="63" t="s">
        <v>197</v>
      </c>
      <c r="I90" s="63" t="s">
        <v>198</v>
      </c>
      <c r="J90" s="63">
        <v>314</v>
      </c>
      <c r="K90" s="63">
        <v>82</v>
      </c>
      <c r="L90" s="63">
        <v>66.64</v>
      </c>
      <c r="M90" s="63">
        <v>66.64</v>
      </c>
      <c r="N90" s="85">
        <f>J90*0.2*0.8+K90*0.2</f>
        <v>66.640000000000015</v>
      </c>
      <c r="O90" s="63" t="s">
        <v>199</v>
      </c>
      <c r="P90" s="63" t="s">
        <v>199</v>
      </c>
      <c r="Q90" s="86" t="s">
        <v>199</v>
      </c>
      <c r="R90" s="63" t="s">
        <v>199</v>
      </c>
      <c r="S90" s="63" t="s">
        <v>199</v>
      </c>
      <c r="T90" s="86" t="s">
        <v>199</v>
      </c>
      <c r="U90" s="63" t="s">
        <v>199</v>
      </c>
      <c r="V90" s="63" t="s">
        <v>199</v>
      </c>
      <c r="W90" s="86" t="s">
        <v>199</v>
      </c>
      <c r="X90" s="63">
        <v>66.64</v>
      </c>
      <c r="Y90" s="63">
        <v>66.64</v>
      </c>
      <c r="Z90" s="85">
        <v>66.64</v>
      </c>
      <c r="AA90" s="86" t="s">
        <v>199</v>
      </c>
      <c r="AB90" s="86" t="s">
        <v>199</v>
      </c>
      <c r="AC90" s="86" t="s">
        <v>199</v>
      </c>
      <c r="AD90" s="63" t="s">
        <v>200</v>
      </c>
      <c r="AE90" s="63" t="s">
        <v>201</v>
      </c>
      <c r="AF90" s="90">
        <v>66.64</v>
      </c>
      <c r="AG90" s="90">
        <v>66.64</v>
      </c>
      <c r="AH90" s="86" t="s">
        <v>199</v>
      </c>
      <c r="AI90" s="112" t="s">
        <v>202</v>
      </c>
    </row>
    <row r="91" spans="1:35" s="23" customFormat="1" x14ac:dyDescent="0.45">
      <c r="A91" s="63">
        <v>90</v>
      </c>
      <c r="B91" s="63" t="s">
        <v>32</v>
      </c>
      <c r="C91" s="63" t="s">
        <v>535</v>
      </c>
      <c r="D91" s="63">
        <v>20243185005</v>
      </c>
      <c r="E91" s="63" t="s">
        <v>560</v>
      </c>
      <c r="F91" s="63" t="s">
        <v>36</v>
      </c>
      <c r="G91" s="63" t="s">
        <v>220</v>
      </c>
      <c r="H91" s="63" t="s">
        <v>197</v>
      </c>
      <c r="I91" s="63" t="s">
        <v>198</v>
      </c>
      <c r="J91" s="63">
        <v>310</v>
      </c>
      <c r="K91" s="63">
        <v>84.64</v>
      </c>
      <c r="L91" s="63">
        <v>66.528000000000006</v>
      </c>
      <c r="M91" s="85">
        <v>66.528000000000006</v>
      </c>
      <c r="N91" s="85">
        <v>66.528000000000006</v>
      </c>
      <c r="O91" s="63" t="s">
        <v>199</v>
      </c>
      <c r="P91" s="63" t="s">
        <v>199</v>
      </c>
      <c r="Q91" s="63" t="s">
        <v>199</v>
      </c>
      <c r="R91" s="63" t="s">
        <v>199</v>
      </c>
      <c r="S91" s="63" t="s">
        <v>199</v>
      </c>
      <c r="T91" s="63" t="s">
        <v>199</v>
      </c>
      <c r="U91" s="63" t="s">
        <v>199</v>
      </c>
      <c r="V91" s="63" t="s">
        <v>199</v>
      </c>
      <c r="W91" s="63" t="s">
        <v>199</v>
      </c>
      <c r="X91" s="63">
        <v>66.528000000000006</v>
      </c>
      <c r="Y91" s="85">
        <v>66.528000000000006</v>
      </c>
      <c r="Z91" s="85">
        <v>66.528000000000006</v>
      </c>
      <c r="AA91" s="63"/>
      <c r="AB91" s="63" t="s">
        <v>199</v>
      </c>
      <c r="AC91" s="63" t="s">
        <v>199</v>
      </c>
      <c r="AD91" s="63" t="s">
        <v>549</v>
      </c>
      <c r="AE91" s="63" t="s">
        <v>538</v>
      </c>
      <c r="AF91" s="85">
        <v>66.528000000000006</v>
      </c>
      <c r="AG91" s="85">
        <v>66.528000000000006</v>
      </c>
      <c r="AH91" s="65"/>
      <c r="AI91" s="113" t="s">
        <v>534</v>
      </c>
    </row>
    <row r="92" spans="1:35" s="23" customFormat="1" x14ac:dyDescent="0.45">
      <c r="A92" s="63">
        <v>91</v>
      </c>
      <c r="B92" s="63" t="s">
        <v>32</v>
      </c>
      <c r="C92" s="63" t="s">
        <v>585</v>
      </c>
      <c r="D92" s="63">
        <v>20243185050</v>
      </c>
      <c r="E92" s="63" t="s">
        <v>612</v>
      </c>
      <c r="F92" s="63" t="s">
        <v>36</v>
      </c>
      <c r="G92" s="63" t="s">
        <v>220</v>
      </c>
      <c r="H92" s="63" t="s">
        <v>197</v>
      </c>
      <c r="I92" s="63" t="s">
        <v>198</v>
      </c>
      <c r="J92" s="63">
        <v>309</v>
      </c>
      <c r="K92" s="63">
        <v>85.34</v>
      </c>
      <c r="L92" s="63">
        <v>66.507999999999996</v>
      </c>
      <c r="M92" s="85">
        <v>66.507999999999996</v>
      </c>
      <c r="N92" s="85">
        <v>66.507999999999996</v>
      </c>
      <c r="O92" s="63"/>
      <c r="P92" s="63"/>
      <c r="Q92" s="63"/>
      <c r="R92" s="63"/>
      <c r="S92" s="63"/>
      <c r="T92" s="63"/>
      <c r="U92" s="63"/>
      <c r="V92" s="63"/>
      <c r="W92" s="63"/>
      <c r="X92" s="85">
        <v>66.507999999999996</v>
      </c>
      <c r="Y92" s="85">
        <v>66.507999999999996</v>
      </c>
      <c r="Z92" s="85">
        <v>66.507999999999996</v>
      </c>
      <c r="AA92" s="63"/>
      <c r="AB92" s="63"/>
      <c r="AC92" s="63"/>
      <c r="AD92" s="63" t="s">
        <v>343</v>
      </c>
      <c r="AE92" s="65" t="s">
        <v>400</v>
      </c>
      <c r="AF92" s="85">
        <v>66.507999999999996</v>
      </c>
      <c r="AG92" s="85">
        <v>66.507999999999996</v>
      </c>
      <c r="AH92" s="65"/>
      <c r="AI92" s="112" t="s">
        <v>587</v>
      </c>
    </row>
    <row r="93" spans="1:35" s="23" customFormat="1" x14ac:dyDescent="0.45">
      <c r="A93" s="63">
        <v>92</v>
      </c>
      <c r="B93" s="63" t="s">
        <v>32</v>
      </c>
      <c r="C93" s="63" t="s">
        <v>535</v>
      </c>
      <c r="D93" s="63">
        <v>20243185019</v>
      </c>
      <c r="E93" s="63" t="s">
        <v>554</v>
      </c>
      <c r="F93" s="63" t="s">
        <v>47</v>
      </c>
      <c r="G93" s="63" t="s">
        <v>220</v>
      </c>
      <c r="H93" s="63" t="s">
        <v>197</v>
      </c>
      <c r="I93" s="63" t="s">
        <v>198</v>
      </c>
      <c r="J93" s="63">
        <v>309</v>
      </c>
      <c r="K93" s="63">
        <v>84.94</v>
      </c>
      <c r="L93" s="63">
        <v>66.427999999999997</v>
      </c>
      <c r="M93" s="85">
        <v>66.427999999999997</v>
      </c>
      <c r="N93" s="85">
        <v>66.427999999999997</v>
      </c>
      <c r="O93" s="63" t="s">
        <v>199</v>
      </c>
      <c r="P93" s="63" t="s">
        <v>199</v>
      </c>
      <c r="Q93" s="63" t="s">
        <v>199</v>
      </c>
      <c r="R93" s="63" t="s">
        <v>199</v>
      </c>
      <c r="S93" s="63" t="s">
        <v>199</v>
      </c>
      <c r="T93" s="63" t="s">
        <v>199</v>
      </c>
      <c r="U93" s="63" t="s">
        <v>199</v>
      </c>
      <c r="V93" s="63" t="s">
        <v>199</v>
      </c>
      <c r="W93" s="63" t="s">
        <v>199</v>
      </c>
      <c r="X93" s="63">
        <v>66.427999999999997</v>
      </c>
      <c r="Y93" s="85">
        <v>66.427999999999997</v>
      </c>
      <c r="Z93" s="85">
        <v>66.427999999999997</v>
      </c>
      <c r="AA93" s="63"/>
      <c r="AB93" s="63" t="s">
        <v>199</v>
      </c>
      <c r="AC93" s="63" t="s">
        <v>199</v>
      </c>
      <c r="AD93" s="63" t="s">
        <v>555</v>
      </c>
      <c r="AE93" s="63" t="s">
        <v>538</v>
      </c>
      <c r="AF93" s="85">
        <v>66.427999999999997</v>
      </c>
      <c r="AG93" s="85">
        <v>66.427999999999997</v>
      </c>
      <c r="AH93" s="65"/>
      <c r="AI93" s="113" t="s">
        <v>534</v>
      </c>
    </row>
    <row r="94" spans="1:35" s="23" customFormat="1" x14ac:dyDescent="0.45">
      <c r="A94" s="63">
        <v>93</v>
      </c>
      <c r="B94" s="63" t="s">
        <v>32</v>
      </c>
      <c r="C94" s="86" t="s">
        <v>254</v>
      </c>
      <c r="D94" s="63">
        <v>20243185046</v>
      </c>
      <c r="E94" s="63" t="s">
        <v>288</v>
      </c>
      <c r="F94" s="63" t="s">
        <v>36</v>
      </c>
      <c r="G94" s="63" t="s">
        <v>220</v>
      </c>
      <c r="H94" s="63" t="s">
        <v>197</v>
      </c>
      <c r="I94" s="63" t="s">
        <v>198</v>
      </c>
      <c r="J94" s="63">
        <v>313</v>
      </c>
      <c r="K94" s="62">
        <v>81.260000000000005</v>
      </c>
      <c r="L94" s="62">
        <v>66.331999999999994</v>
      </c>
      <c r="M94" s="68">
        <f>J94*0.2*0.8+K94*0.2</f>
        <v>66.332000000000008</v>
      </c>
      <c r="N94" s="85">
        <v>66.331999999999994</v>
      </c>
      <c r="O94" s="63" t="s">
        <v>199</v>
      </c>
      <c r="P94" s="63" t="s">
        <v>199</v>
      </c>
      <c r="Q94" s="86" t="s">
        <v>199</v>
      </c>
      <c r="R94" s="63" t="s">
        <v>199</v>
      </c>
      <c r="S94" s="63" t="s">
        <v>199</v>
      </c>
      <c r="T94" s="86" t="s">
        <v>199</v>
      </c>
      <c r="U94" s="63" t="s">
        <v>199</v>
      </c>
      <c r="V94" s="63" t="s">
        <v>199</v>
      </c>
      <c r="W94" s="86" t="s">
        <v>199</v>
      </c>
      <c r="X94" s="63">
        <v>66.331999999999994</v>
      </c>
      <c r="Y94" s="85">
        <v>66.331999999999994</v>
      </c>
      <c r="Z94" s="85">
        <v>66.331999999999994</v>
      </c>
      <c r="AA94" s="86" t="s">
        <v>199</v>
      </c>
      <c r="AB94" s="86" t="s">
        <v>199</v>
      </c>
      <c r="AC94" s="86" t="s">
        <v>199</v>
      </c>
      <c r="AD94" s="63" t="s">
        <v>289</v>
      </c>
      <c r="AE94" s="62" t="s">
        <v>234</v>
      </c>
      <c r="AF94" s="85">
        <v>66.331999999999994</v>
      </c>
      <c r="AG94" s="85">
        <v>66.331999999999994</v>
      </c>
      <c r="AH94" s="65"/>
      <c r="AI94" s="114" t="s">
        <v>257</v>
      </c>
    </row>
    <row r="95" spans="1:35" s="23" customFormat="1" x14ac:dyDescent="0.45">
      <c r="A95" s="63">
        <v>94</v>
      </c>
      <c r="B95" s="63" t="s">
        <v>32</v>
      </c>
      <c r="C95" s="63" t="s">
        <v>338</v>
      </c>
      <c r="D95" s="63">
        <v>20243185097</v>
      </c>
      <c r="E95" s="63" t="s">
        <v>385</v>
      </c>
      <c r="F95" s="63" t="s">
        <v>36</v>
      </c>
      <c r="G95" s="63" t="s">
        <v>220</v>
      </c>
      <c r="H95" s="63" t="s">
        <v>197</v>
      </c>
      <c r="I95" s="63" t="s">
        <v>198</v>
      </c>
      <c r="J95" s="63">
        <v>310</v>
      </c>
      <c r="K95" s="63">
        <v>82.98</v>
      </c>
      <c r="L95" s="85">
        <f>J95*0.2*0.8+K95*0.2</f>
        <v>66.195999999999998</v>
      </c>
      <c r="M95" s="85">
        <v>66.195999999999998</v>
      </c>
      <c r="N95" s="85">
        <v>66.195999999999998</v>
      </c>
      <c r="O95" s="86">
        <v>0</v>
      </c>
      <c r="P95" s="63">
        <v>0</v>
      </c>
      <c r="Q95" s="63">
        <v>0</v>
      </c>
      <c r="R95" s="63">
        <v>0</v>
      </c>
      <c r="S95" s="63">
        <v>0</v>
      </c>
      <c r="T95" s="63">
        <v>0</v>
      </c>
      <c r="U95" s="63">
        <v>0</v>
      </c>
      <c r="V95" s="63">
        <v>0</v>
      </c>
      <c r="W95" s="63">
        <v>0</v>
      </c>
      <c r="X95" s="85">
        <v>66.195999999999998</v>
      </c>
      <c r="Y95" s="85">
        <v>66.195999999999998</v>
      </c>
      <c r="Z95" s="85">
        <v>66.195999999999998</v>
      </c>
      <c r="AA95" s="63" t="s">
        <v>199</v>
      </c>
      <c r="AB95" s="63" t="s">
        <v>199</v>
      </c>
      <c r="AC95" s="63" t="s">
        <v>199</v>
      </c>
      <c r="AD95" s="63" t="s">
        <v>346</v>
      </c>
      <c r="AE95" s="62" t="s">
        <v>341</v>
      </c>
      <c r="AF95" s="65">
        <v>66.2</v>
      </c>
      <c r="AG95" s="110">
        <v>66.195999999999998</v>
      </c>
      <c r="AH95" s="111" t="s">
        <v>199</v>
      </c>
      <c r="AI95" s="112" t="s">
        <v>201</v>
      </c>
    </row>
    <row r="96" spans="1:35" s="23" customFormat="1" x14ac:dyDescent="0.45">
      <c r="A96" s="63">
        <v>95</v>
      </c>
      <c r="B96" s="63" t="s">
        <v>32</v>
      </c>
      <c r="C96" s="63" t="s">
        <v>535</v>
      </c>
      <c r="D96" s="63">
        <v>20243185067</v>
      </c>
      <c r="E96" s="63" t="s">
        <v>558</v>
      </c>
      <c r="F96" s="63" t="s">
        <v>47</v>
      </c>
      <c r="G96" s="63" t="s">
        <v>220</v>
      </c>
      <c r="H96" s="63" t="s">
        <v>197</v>
      </c>
      <c r="I96" s="63" t="s">
        <v>198</v>
      </c>
      <c r="J96" s="63">
        <v>310</v>
      </c>
      <c r="K96" s="63">
        <v>82.6</v>
      </c>
      <c r="L96" s="63">
        <v>66.12</v>
      </c>
      <c r="M96" s="85">
        <v>66.12</v>
      </c>
      <c r="N96" s="85">
        <v>66.12</v>
      </c>
      <c r="O96" s="63" t="s">
        <v>199</v>
      </c>
      <c r="P96" s="63" t="s">
        <v>199</v>
      </c>
      <c r="Q96" s="63" t="s">
        <v>199</v>
      </c>
      <c r="R96" s="63" t="s">
        <v>199</v>
      </c>
      <c r="S96" s="63" t="s">
        <v>199</v>
      </c>
      <c r="T96" s="63" t="s">
        <v>199</v>
      </c>
      <c r="U96" s="63" t="s">
        <v>199</v>
      </c>
      <c r="V96" s="63" t="s">
        <v>199</v>
      </c>
      <c r="W96" s="63" t="s">
        <v>199</v>
      </c>
      <c r="X96" s="63">
        <v>66.12</v>
      </c>
      <c r="Y96" s="85">
        <v>66.12</v>
      </c>
      <c r="Z96" s="85">
        <v>66.12</v>
      </c>
      <c r="AA96" s="63"/>
      <c r="AB96" s="63" t="s">
        <v>199</v>
      </c>
      <c r="AC96" s="63" t="s">
        <v>199</v>
      </c>
      <c r="AD96" s="63" t="s">
        <v>546</v>
      </c>
      <c r="AE96" s="63" t="s">
        <v>538</v>
      </c>
      <c r="AF96" s="85">
        <v>66.12</v>
      </c>
      <c r="AG96" s="85">
        <v>66.12</v>
      </c>
      <c r="AH96" s="65"/>
      <c r="AI96" s="113" t="s">
        <v>534</v>
      </c>
    </row>
    <row r="97" spans="1:35" s="23" customFormat="1" x14ac:dyDescent="0.45">
      <c r="A97" s="63">
        <v>96</v>
      </c>
      <c r="B97" s="63" t="s">
        <v>32</v>
      </c>
      <c r="C97" s="63" t="s">
        <v>218</v>
      </c>
      <c r="D97" s="63">
        <v>20243185014</v>
      </c>
      <c r="E97" s="63" t="s">
        <v>228</v>
      </c>
      <c r="F97" s="63" t="s">
        <v>36</v>
      </c>
      <c r="G97" s="63" t="s">
        <v>220</v>
      </c>
      <c r="H97" s="63" t="s">
        <v>197</v>
      </c>
      <c r="I97" s="63" t="s">
        <v>198</v>
      </c>
      <c r="J97" s="63">
        <v>306</v>
      </c>
      <c r="K97" s="63">
        <v>85.26</v>
      </c>
      <c r="L97" s="63">
        <v>66.012</v>
      </c>
      <c r="M97" s="63">
        <v>66.010000000000005</v>
      </c>
      <c r="N97" s="85">
        <f>J97*0.2*0.8+K97*0.2</f>
        <v>66.012000000000015</v>
      </c>
      <c r="O97" s="63" t="s">
        <v>199</v>
      </c>
      <c r="P97" s="63" t="s">
        <v>199</v>
      </c>
      <c r="Q97" s="86" t="s">
        <v>199</v>
      </c>
      <c r="R97" s="63" t="s">
        <v>199</v>
      </c>
      <c r="S97" s="63" t="s">
        <v>199</v>
      </c>
      <c r="T97" s="86" t="s">
        <v>199</v>
      </c>
      <c r="U97" s="63" t="s">
        <v>199</v>
      </c>
      <c r="V97" s="63" t="s">
        <v>199</v>
      </c>
      <c r="W97" s="86" t="s">
        <v>199</v>
      </c>
      <c r="X97" s="63">
        <v>66.012</v>
      </c>
      <c r="Y97" s="63">
        <v>66.010000000000005</v>
      </c>
      <c r="Z97" s="85">
        <v>66.012</v>
      </c>
      <c r="AA97" s="86" t="s">
        <v>199</v>
      </c>
      <c r="AB97" s="86" t="s">
        <v>199</v>
      </c>
      <c r="AC97" s="86" t="s">
        <v>199</v>
      </c>
      <c r="AD97" s="63" t="s">
        <v>229</v>
      </c>
      <c r="AE97" s="63" t="s">
        <v>201</v>
      </c>
      <c r="AF97" s="90">
        <v>66.010000000000005</v>
      </c>
      <c r="AG97" s="90">
        <v>66.012</v>
      </c>
      <c r="AH97" s="86" t="s">
        <v>199</v>
      </c>
      <c r="AI97" s="112" t="s">
        <v>202</v>
      </c>
    </row>
    <row r="98" spans="1:35" s="23" customFormat="1" x14ac:dyDescent="0.45">
      <c r="A98" s="63">
        <v>97</v>
      </c>
      <c r="B98" s="86" t="s">
        <v>32</v>
      </c>
      <c r="C98" s="63" t="s">
        <v>486</v>
      </c>
      <c r="D98" s="86">
        <v>20243185063</v>
      </c>
      <c r="E98" s="86" t="s">
        <v>503</v>
      </c>
      <c r="F98" s="86" t="s">
        <v>36</v>
      </c>
      <c r="G98" s="86" t="s">
        <v>220</v>
      </c>
      <c r="H98" s="86" t="s">
        <v>197</v>
      </c>
      <c r="I98" s="63" t="s">
        <v>198</v>
      </c>
      <c r="J98" s="86">
        <v>305</v>
      </c>
      <c r="K98" s="86">
        <v>85.82</v>
      </c>
      <c r="L98" s="86">
        <v>65.963999999999999</v>
      </c>
      <c r="M98" s="84">
        <v>65.963999999999999</v>
      </c>
      <c r="N98" s="84">
        <v>65.963999999999999</v>
      </c>
      <c r="O98" s="63">
        <v>0</v>
      </c>
      <c r="P98" s="63">
        <v>0</v>
      </c>
      <c r="Q98" s="63">
        <v>0</v>
      </c>
      <c r="R98" s="86">
        <v>0</v>
      </c>
      <c r="S98" s="63">
        <v>0</v>
      </c>
      <c r="T98" s="63">
        <v>0</v>
      </c>
      <c r="U98" s="86">
        <v>0</v>
      </c>
      <c r="V98" s="63">
        <v>0</v>
      </c>
      <c r="W98" s="63">
        <v>0</v>
      </c>
      <c r="X98" s="86">
        <v>65.963999999999999</v>
      </c>
      <c r="Y98" s="84">
        <v>65.963999999999999</v>
      </c>
      <c r="Z98" s="84">
        <v>65.963999999999999</v>
      </c>
      <c r="AA98" s="86" t="s">
        <v>199</v>
      </c>
      <c r="AB98" s="86" t="s">
        <v>199</v>
      </c>
      <c r="AC98" s="86" t="s">
        <v>199</v>
      </c>
      <c r="AD98" s="86" t="s">
        <v>163</v>
      </c>
      <c r="AE98" s="63" t="s">
        <v>489</v>
      </c>
      <c r="AF98" s="84">
        <v>65.963999999999999</v>
      </c>
      <c r="AG98" s="84">
        <v>65.963999999999999</v>
      </c>
      <c r="AH98" s="65"/>
      <c r="AI98" s="113" t="s">
        <v>399</v>
      </c>
    </row>
    <row r="99" spans="1:35" s="23" customFormat="1" x14ac:dyDescent="0.45">
      <c r="A99" s="63">
        <v>98</v>
      </c>
      <c r="B99" s="63" t="s">
        <v>32</v>
      </c>
      <c r="C99" s="63" t="s">
        <v>535</v>
      </c>
      <c r="D99" s="63">
        <v>20243185095</v>
      </c>
      <c r="E99" s="63" t="s">
        <v>556</v>
      </c>
      <c r="F99" s="63" t="s">
        <v>36</v>
      </c>
      <c r="G99" s="63" t="s">
        <v>220</v>
      </c>
      <c r="H99" s="63" t="s">
        <v>197</v>
      </c>
      <c r="I99" s="63" t="s">
        <v>198</v>
      </c>
      <c r="J99" s="63">
        <v>311</v>
      </c>
      <c r="K99" s="63">
        <v>79.599999999999994</v>
      </c>
      <c r="L99" s="63">
        <v>65.680000000000007</v>
      </c>
      <c r="M99" s="85">
        <v>65.680000000000007</v>
      </c>
      <c r="N99" s="85">
        <v>65.680000000000007</v>
      </c>
      <c r="O99" s="63" t="s">
        <v>199</v>
      </c>
      <c r="P99" s="63" t="s">
        <v>199</v>
      </c>
      <c r="Q99" s="63" t="s">
        <v>199</v>
      </c>
      <c r="R99" s="63" t="s">
        <v>199</v>
      </c>
      <c r="S99" s="63" t="s">
        <v>199</v>
      </c>
      <c r="T99" s="63" t="s">
        <v>199</v>
      </c>
      <c r="U99" s="63" t="s">
        <v>199</v>
      </c>
      <c r="V99" s="63" t="s">
        <v>199</v>
      </c>
      <c r="W99" s="63" t="s">
        <v>199</v>
      </c>
      <c r="X99" s="63">
        <v>65.680000000000007</v>
      </c>
      <c r="Y99" s="85">
        <v>65.680000000000007</v>
      </c>
      <c r="Z99" s="85">
        <v>65.680000000000007</v>
      </c>
      <c r="AA99" s="63"/>
      <c r="AB99" s="63" t="s">
        <v>199</v>
      </c>
      <c r="AC99" s="63" t="s">
        <v>199</v>
      </c>
      <c r="AD99" s="63" t="s">
        <v>557</v>
      </c>
      <c r="AE99" s="63" t="s">
        <v>538</v>
      </c>
      <c r="AF99" s="85">
        <v>65.680000000000007</v>
      </c>
      <c r="AG99" s="85">
        <v>65.680000000000007</v>
      </c>
      <c r="AH99" s="65"/>
      <c r="AI99" s="113" t="s">
        <v>534</v>
      </c>
    </row>
    <row r="100" spans="1:35" s="23" customFormat="1" x14ac:dyDescent="0.45">
      <c r="A100" s="63">
        <v>99</v>
      </c>
      <c r="B100" s="63" t="s">
        <v>32</v>
      </c>
      <c r="C100" s="63" t="s">
        <v>535</v>
      </c>
      <c r="D100" s="63">
        <v>20243185058</v>
      </c>
      <c r="E100" s="63" t="s">
        <v>570</v>
      </c>
      <c r="F100" s="63" t="s">
        <v>47</v>
      </c>
      <c r="G100" s="63" t="s">
        <v>220</v>
      </c>
      <c r="H100" s="63" t="s">
        <v>197</v>
      </c>
      <c r="I100" s="63" t="s">
        <v>198</v>
      </c>
      <c r="J100" s="63">
        <v>310</v>
      </c>
      <c r="K100" s="63">
        <v>79.739999999999995</v>
      </c>
      <c r="L100" s="63">
        <v>65.548000000000002</v>
      </c>
      <c r="M100" s="85">
        <v>65.548000000000002</v>
      </c>
      <c r="N100" s="85">
        <v>65.548000000000002</v>
      </c>
      <c r="O100" s="63" t="s">
        <v>199</v>
      </c>
      <c r="P100" s="63" t="s">
        <v>199</v>
      </c>
      <c r="Q100" s="63" t="s">
        <v>199</v>
      </c>
      <c r="R100" s="63" t="s">
        <v>199</v>
      </c>
      <c r="S100" s="63" t="s">
        <v>199</v>
      </c>
      <c r="T100" s="63" t="s">
        <v>199</v>
      </c>
      <c r="U100" s="63" t="s">
        <v>199</v>
      </c>
      <c r="V100" s="63" t="s">
        <v>199</v>
      </c>
      <c r="W100" s="63" t="s">
        <v>199</v>
      </c>
      <c r="X100" s="63">
        <v>65.548000000000002</v>
      </c>
      <c r="Y100" s="85">
        <v>65.548000000000002</v>
      </c>
      <c r="Z100" s="85">
        <v>65.548000000000002</v>
      </c>
      <c r="AA100" s="63"/>
      <c r="AB100" s="63" t="s">
        <v>199</v>
      </c>
      <c r="AC100" s="63" t="s">
        <v>199</v>
      </c>
      <c r="AD100" s="63" t="s">
        <v>557</v>
      </c>
      <c r="AE100" s="63" t="s">
        <v>538</v>
      </c>
      <c r="AF100" s="85">
        <v>65.548000000000002</v>
      </c>
      <c r="AG100" s="85">
        <v>65.548000000000002</v>
      </c>
      <c r="AH100" s="65"/>
      <c r="AI100" s="113" t="s">
        <v>534</v>
      </c>
    </row>
    <row r="101" spans="1:35" s="23" customFormat="1" x14ac:dyDescent="0.45">
      <c r="A101" s="63">
        <v>100</v>
      </c>
      <c r="B101" s="63" t="s">
        <v>32</v>
      </c>
      <c r="C101" s="63" t="s">
        <v>535</v>
      </c>
      <c r="D101" s="63">
        <v>20243185023</v>
      </c>
      <c r="E101" s="63" t="s">
        <v>559</v>
      </c>
      <c r="F101" s="63" t="s">
        <v>36</v>
      </c>
      <c r="G101" s="63" t="s">
        <v>220</v>
      </c>
      <c r="H101" s="63" t="s">
        <v>197</v>
      </c>
      <c r="I101" s="63" t="s">
        <v>198</v>
      </c>
      <c r="J101" s="63">
        <v>310</v>
      </c>
      <c r="K101" s="63">
        <v>79.599999999999994</v>
      </c>
      <c r="L101" s="63">
        <v>65.52</v>
      </c>
      <c r="M101" s="85">
        <v>65.52</v>
      </c>
      <c r="N101" s="85">
        <v>65.52</v>
      </c>
      <c r="O101" s="63" t="s">
        <v>199</v>
      </c>
      <c r="P101" s="63" t="s">
        <v>199</v>
      </c>
      <c r="Q101" s="63" t="s">
        <v>199</v>
      </c>
      <c r="R101" s="63" t="s">
        <v>199</v>
      </c>
      <c r="S101" s="63" t="s">
        <v>199</v>
      </c>
      <c r="T101" s="63" t="s">
        <v>199</v>
      </c>
      <c r="U101" s="63" t="s">
        <v>199</v>
      </c>
      <c r="V101" s="63" t="s">
        <v>199</v>
      </c>
      <c r="W101" s="63" t="s">
        <v>199</v>
      </c>
      <c r="X101" s="63">
        <v>65.52</v>
      </c>
      <c r="Y101" s="85">
        <v>65.52</v>
      </c>
      <c r="Z101" s="85">
        <v>65.52</v>
      </c>
      <c r="AA101" s="63"/>
      <c r="AB101" s="63" t="s">
        <v>199</v>
      </c>
      <c r="AC101" s="63" t="s">
        <v>199</v>
      </c>
      <c r="AD101" s="63" t="s">
        <v>540</v>
      </c>
      <c r="AE101" s="63" t="s">
        <v>538</v>
      </c>
      <c r="AF101" s="85">
        <v>65.52</v>
      </c>
      <c r="AG101" s="85">
        <v>65.52</v>
      </c>
      <c r="AH101" s="65"/>
      <c r="AI101" s="113" t="s">
        <v>534</v>
      </c>
    </row>
    <row r="102" spans="1:35" s="23" customFormat="1" x14ac:dyDescent="0.45">
      <c r="A102" s="63">
        <v>101</v>
      </c>
      <c r="B102" s="63" t="s">
        <v>32</v>
      </c>
      <c r="C102" s="86" t="s">
        <v>479</v>
      </c>
      <c r="D102" s="63">
        <v>20243173017</v>
      </c>
      <c r="E102" s="63" t="s">
        <v>665</v>
      </c>
      <c r="F102" s="63" t="s">
        <v>47</v>
      </c>
      <c r="G102" s="63" t="s">
        <v>666</v>
      </c>
      <c r="H102" s="63" t="s">
        <v>197</v>
      </c>
      <c r="I102" s="63" t="s">
        <v>198</v>
      </c>
      <c r="J102" s="63">
        <v>303</v>
      </c>
      <c r="K102" s="63">
        <v>80.2</v>
      </c>
      <c r="L102" s="63">
        <v>70.400000000000006</v>
      </c>
      <c r="M102" s="63">
        <f>(J102*0.8)*0.2+K102*0.2</f>
        <v>64.52000000000001</v>
      </c>
      <c r="N102" s="63">
        <f>(J102*0.8)*0.2+K102*0.2</f>
        <v>64.52000000000001</v>
      </c>
      <c r="O102" s="63" t="s">
        <v>199</v>
      </c>
      <c r="P102" s="63">
        <v>0</v>
      </c>
      <c r="Q102" s="63">
        <v>0</v>
      </c>
      <c r="R102" s="91" t="s">
        <v>199</v>
      </c>
      <c r="S102" s="63">
        <v>0</v>
      </c>
      <c r="T102" s="63">
        <v>0</v>
      </c>
      <c r="U102" s="63" t="s">
        <v>199</v>
      </c>
      <c r="V102" s="63">
        <v>0</v>
      </c>
      <c r="W102" s="63">
        <v>0</v>
      </c>
      <c r="X102" s="63" t="s">
        <v>199</v>
      </c>
      <c r="Y102" s="63">
        <v>64.52</v>
      </c>
      <c r="Z102" s="63">
        <v>64.52</v>
      </c>
      <c r="AA102" s="63" t="s">
        <v>199</v>
      </c>
      <c r="AB102" s="63" t="s">
        <v>466</v>
      </c>
      <c r="AC102" s="63" t="s">
        <v>466</v>
      </c>
      <c r="AD102" s="63" t="s">
        <v>469</v>
      </c>
      <c r="AE102" s="63" t="s">
        <v>202</v>
      </c>
      <c r="AF102" s="63">
        <v>64.52</v>
      </c>
      <c r="AG102" s="63">
        <v>64.52</v>
      </c>
      <c r="AH102" s="65"/>
      <c r="AI102" s="113" t="s">
        <v>234</v>
      </c>
    </row>
  </sheetData>
  <sortState xmlns:xlrd2="http://schemas.microsoft.com/office/spreadsheetml/2017/richdata2" ref="A2:AI102">
    <sortCondition descending="1" ref="AF1:AF102"/>
  </sortState>
  <phoneticPr fontId="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woSheetProps sheetStid="2" interlineOnOff="0" interlineColor="0" isDbSheet="0"/>
    <woSheetProps sheetStid="3" interlineOnOff="0" interlineColor="0" isDbSheet="0"/>
    <woSheetProps sheetStid="4" interlineOnOff="0" interlineColor="0" isDbSheet="0"/>
    <woSheetProps sheetStid="5" interlineOnOff="0" interlineColor="0" isDbSheet="0"/>
    <woSheetProps sheetStid="6" interlineOnOff="0" interlineColor="0" isDbSheet="0"/>
  </woSheetsProps>
  <woBookProps>
    <bookSettings isFilterShared="1" isAutoUpdatePaused="0" filterType="conn" isMergeTasksAutoUpdate="0"/>
  </woBookProps>
</woProps>
</file>

<file path=customXml/item2.xml><?xml version="1.0" encoding="utf-8"?>
<pixelators xmlns="https://web.wps.cn/et/2018/main" xmlns:s="http://schemas.openxmlformats.org/spreadsheetml/2006/main">
  <pixelatorList sheetStid="2"/>
  <pixelatorList sheetStid="3"/>
  <pixelatorList sheetStid="4"/>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博士生</vt:lpstr>
      <vt:lpstr>推免硕士生</vt:lpstr>
      <vt:lpstr>食品科学与工程</vt:lpstr>
      <vt:lpstr>微生物学</vt:lpstr>
      <vt:lpstr>食品加工与安全</vt:lpstr>
      <vt:lpstr>食品工程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zhong</dc:creator>
  <cp:lastModifiedBy>ddiexc</cp:lastModifiedBy>
  <dcterms:created xsi:type="dcterms:W3CDTF">2024-09-20T02:10:00Z</dcterms:created>
  <dcterms:modified xsi:type="dcterms:W3CDTF">2024-09-24T05:48:15Z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E3126637108642C3B267A3AEAB3EBE95_13</vt:lpwstr>
  </property>
  <property fmtid="{D5CDD505-2E9C-101B-9397-08002B2CF9AE}" pid="3" name="KSOProductBuildVer">
    <vt:lpwstr>2052-12.1.0.18276</vt:lpwstr>
  </property>
</Properties>
</file>